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d.docs.live.net/7cb1102c1fba4d9b/Documents/Northstowe TC/A_AGENDA AND MINUTES/FULL COUNCIL/Agenda/2021_Dec_15/154_Budget_draft/"/>
    </mc:Choice>
  </mc:AlternateContent>
  <xr:revisionPtr revIDLastSave="43" documentId="8_{6422FD34-E394-44EF-8B44-201E40BBEBA4}" xr6:coauthVersionLast="47" xr6:coauthVersionMax="47" xr10:uidLastSave="{470606BC-0F2C-49FF-9228-E620AA8AE063}"/>
  <bookViews>
    <workbookView xWindow="-120" yWindow="-120" windowWidth="19440" windowHeight="15000" xr2:uid="{00000000-000D-0000-FFFF-FFFF00000000}"/>
  </bookViews>
  <sheets>
    <sheet name="2022-23_BUDGET_DRAFT" sheetId="5" r:id="rId1"/>
    <sheet name="2022-23 BUDGET_WITH_NOTES" sheetId="4" r:id="rId2"/>
    <sheet name="2021-22 Precep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82" i="5" l="1"/>
  <c r="F82" i="5"/>
  <c r="E82" i="5"/>
  <c r="D82" i="5"/>
  <c r="G77" i="5"/>
  <c r="F77" i="5"/>
  <c r="E77" i="5"/>
  <c r="D77" i="5"/>
  <c r="G70" i="5"/>
  <c r="F70" i="5"/>
  <c r="E70" i="5"/>
  <c r="D70" i="5"/>
  <c r="G67" i="5"/>
  <c r="F67" i="5"/>
  <c r="F72" i="5" s="1"/>
  <c r="E67" i="5"/>
  <c r="D67" i="5"/>
  <c r="G60" i="5"/>
  <c r="F60" i="5"/>
  <c r="E60" i="5"/>
  <c r="D60" i="5"/>
  <c r="G56" i="5"/>
  <c r="F56" i="5"/>
  <c r="E56" i="5"/>
  <c r="D56" i="5"/>
  <c r="G53" i="5"/>
  <c r="F53" i="5"/>
  <c r="E53" i="5"/>
  <c r="D53" i="5"/>
  <c r="G50" i="5"/>
  <c r="F50" i="5"/>
  <c r="E50" i="5"/>
  <c r="D50" i="5"/>
  <c r="G43" i="5"/>
  <c r="F43" i="5"/>
  <c r="E43" i="5"/>
  <c r="D43" i="5"/>
  <c r="G40" i="5"/>
  <c r="F40" i="5"/>
  <c r="E40" i="5"/>
  <c r="D40" i="5"/>
  <c r="G36" i="5"/>
  <c r="F36" i="5"/>
  <c r="E36" i="5"/>
  <c r="D36" i="5"/>
  <c r="G9" i="5"/>
  <c r="F9" i="5"/>
  <c r="E9" i="5"/>
  <c r="D9" i="5"/>
  <c r="G68" i="4"/>
  <c r="H68" i="4"/>
  <c r="H83" i="4"/>
  <c r="H78" i="4"/>
  <c r="G78" i="4"/>
  <c r="F78" i="4"/>
  <c r="H71" i="4"/>
  <c r="H61" i="4"/>
  <c r="H57" i="4"/>
  <c r="H54" i="4"/>
  <c r="H51" i="4"/>
  <c r="H44" i="4"/>
  <c r="H41" i="4"/>
  <c r="H10" i="4"/>
  <c r="H37" i="4"/>
  <c r="G37" i="4"/>
  <c r="F37" i="4"/>
  <c r="G10" i="4"/>
  <c r="F10" i="4"/>
  <c r="G83" i="4"/>
  <c r="F83" i="4"/>
  <c r="D37" i="4"/>
  <c r="D10" i="4"/>
  <c r="D83" i="4"/>
  <c r="D78" i="4"/>
  <c r="D51" i="4"/>
  <c r="G51" i="4"/>
  <c r="F51" i="4"/>
  <c r="D71" i="4"/>
  <c r="G71" i="4"/>
  <c r="F71" i="4"/>
  <c r="D68" i="4"/>
  <c r="F68" i="4"/>
  <c r="D61" i="4"/>
  <c r="G61" i="4"/>
  <c r="F61" i="4"/>
  <c r="D57" i="4"/>
  <c r="G57" i="4"/>
  <c r="F57" i="4"/>
  <c r="D54" i="4"/>
  <c r="G54" i="4"/>
  <c r="F54" i="4"/>
  <c r="D41" i="4"/>
  <c r="G41" i="4"/>
  <c r="F41" i="4"/>
  <c r="D44" i="4"/>
  <c r="F44" i="4"/>
  <c r="G44" i="4"/>
  <c r="G72" i="5" l="1"/>
  <c r="G84" i="5" s="1"/>
  <c r="G85" i="5" s="1"/>
  <c r="D72" i="5"/>
  <c r="D84" i="5" s="1"/>
  <c r="E72" i="5"/>
  <c r="E84" i="5" s="1"/>
  <c r="F84" i="5"/>
  <c r="F73" i="4"/>
  <c r="F85" i="4" s="1"/>
  <c r="D73" i="4"/>
  <c r="D85" i="4" s="1"/>
  <c r="H73" i="4"/>
  <c r="H85" i="4" s="1"/>
  <c r="H86" i="4" s="1"/>
  <c r="G73" i="4"/>
  <c r="G85" i="4" s="1"/>
</calcChain>
</file>

<file path=xl/sharedStrings.xml><?xml version="1.0" encoding="utf-8"?>
<sst xmlns="http://schemas.openxmlformats.org/spreadsheetml/2006/main" count="326" uniqueCount="198">
  <si>
    <t>Administration</t>
  </si>
  <si>
    <t>PAYE Software &amp; Support</t>
  </si>
  <si>
    <t>Less if not located in an external office.</t>
  </si>
  <si>
    <t>Direct Debit each year, or £40.00</t>
  </si>
  <si>
    <t>Insurance</t>
  </si>
  <si>
    <t>Election costs</t>
  </si>
  <si>
    <t>Dependent on Civic duties</t>
  </si>
  <si>
    <t>Finance</t>
  </si>
  <si>
    <t>Bank charges</t>
  </si>
  <si>
    <t>Unity Trust bank (Quarterly charge)</t>
  </si>
  <si>
    <t>Communications &amp; PR</t>
  </si>
  <si>
    <t>Grants</t>
  </si>
  <si>
    <t>Office Services</t>
  </si>
  <si>
    <t>General Reserve</t>
  </si>
  <si>
    <t>Legal</t>
  </si>
  <si>
    <t>General Reserve — The generally accepted recommendation with regard to</t>
  </si>
  <si>
    <t>the appropriate minimum level of a Smaller Authority’s General Reserve is</t>
  </si>
  <si>
    <t>that this should be maintained at between three (3) and twelve (12) months</t>
  </si>
  <si>
    <t>Net Revenue Expenditure (NRE). NRE (subject to any planned surplus or</t>
  </si>
  <si>
    <t>deficit) is effectively Precept\Levy less any Loan Repayment and/or</t>
  </si>
  <si>
    <t>amounts included in Precept\Levy for Capital Projects and transfers to</t>
  </si>
  <si>
    <t>Earmarked Reserves. The reason for the wide range (3 to 12 months) is to</t>
  </si>
  <si>
    <t>cater for the large variation in sizes of individual authorities. The smaller the</t>
  </si>
  <si>
    <t>authority the closer the figure should be to 12 months NRE, the larger the</t>
  </si>
  <si>
    <t>authority the nearer to 3 months. In practice, any authority with an NRE in</t>
  </si>
  <si>
    <t>excess of £200,000 should plan on 3 months equivalent General Reserve.</t>
  </si>
  <si>
    <t>In all of this it is important that each authority adopt, as a General Reserve</t>
  </si>
  <si>
    <t>policy, the level appropriate to their size and situation and plan their</t>
  </si>
  <si>
    <t>Budget so as to ensure that the adopted level is maintained. Changes in</t>
  </si>
  <si>
    <t>activity levels/range of services provided will inevitably lead to changes in</t>
  </si>
  <si>
    <t>the requisite minimum level of General Reserve in order to provide working</t>
  </si>
  <si>
    <t>capital for those activities.</t>
  </si>
  <si>
    <t>Highways</t>
  </si>
  <si>
    <t>Street furniture (Noticeboards)</t>
  </si>
  <si>
    <t>0.45p per mile.  Cannot see a requirement for this in year 1.</t>
  </si>
  <si>
    <t>Minimal in first year, as no assets.</t>
  </si>
  <si>
    <t>General Reserve Requirements</t>
  </si>
  <si>
    <r>
      <t>Longstanton Parish Council Finance Committee recommended a precept of £99,430 for the financial year 2020/21. This is a 13.16% reduction of the Band D</t>
    </r>
    <r>
      <rPr>
        <sz val="7"/>
        <color theme="1"/>
        <rFont val="Arial"/>
        <family val="2"/>
      </rPr>
      <t>1</t>
    </r>
    <r>
      <rPr>
        <sz val="10"/>
        <color theme="1"/>
        <rFont val="Arial"/>
        <family val="2"/>
      </rPr>
      <t xml:space="preserve"> equivalent charge in 2019/20and is split between Longstanton and Northstowe as follows: Longstanton£63,784Northstowe£35,646</t>
    </r>
  </si>
  <si>
    <t>CAPALC - Interim Clerk</t>
  </si>
  <si>
    <t xml:space="preserve">Minimum to be transferred from Longstanton PC </t>
  </si>
  <si>
    <t>For April and May.</t>
  </si>
  <si>
    <t>£202 per annum to be paid to Longstanton PC.</t>
  </si>
  <si>
    <t xml:space="preserve">Contingency </t>
  </si>
  <si>
    <t>To allow for any unknown expenditure at time of setting budget.</t>
  </si>
  <si>
    <t>Northstowe Town Council - Precept for the year 1st April 2021 to 31st March 2022.</t>
  </si>
  <si>
    <t>Tax base figure: £810.70</t>
  </si>
  <si>
    <t>Expenditure</t>
  </si>
  <si>
    <t>3 months net revenue expenditure = £16,618.20</t>
  </si>
  <si>
    <t>6 month net revenue expenditure = £33,236.40</t>
  </si>
  <si>
    <t>Earmarked Reserves</t>
  </si>
  <si>
    <t>To be transferred from SCDC (s106 agreement)</t>
  </si>
  <si>
    <t>Admin support (7 hours)</t>
  </si>
  <si>
    <t>Community Support (30 hours)</t>
  </si>
  <si>
    <t>£42,000 Sec 106 being transferred, will sit in an Earmarked Reserve Fund.</t>
  </si>
  <si>
    <t xml:space="preserve">Precept = £66,472.80 </t>
  </si>
  <si>
    <t>For a band D property the NTC Council tax per property would be £81.99(approx.)</t>
  </si>
  <si>
    <t>This would need to be increased if different sum is allowed for the Employers Pension contributions</t>
  </si>
  <si>
    <t>Town Clerk/RFO Salary</t>
  </si>
  <si>
    <t>Contingency</t>
  </si>
  <si>
    <t>Community Projects</t>
  </si>
  <si>
    <t>Telephone and Internet</t>
  </si>
  <si>
    <t>Data Protection</t>
  </si>
  <si>
    <t>Chairman Allowance</t>
  </si>
  <si>
    <t>(Paper, stamps, ink, reference books)</t>
  </si>
  <si>
    <t>Office admin/supplies</t>
  </si>
  <si>
    <t>CAPALC includes external data protection officer (no charge until April 2022). SLCC, Cambs ACRE), Zoom account.</t>
  </si>
  <si>
    <t>Annual Subscriptions</t>
  </si>
  <si>
    <t>Computer Equipment</t>
  </si>
  <si>
    <t>IT Software and Support</t>
  </si>
  <si>
    <t>Photocopier/scanner/Printer - Purchase/Lease - depending on office location</t>
  </si>
  <si>
    <t>N/A</t>
  </si>
  <si>
    <t>Internal and External</t>
  </si>
  <si>
    <t>Audit Fees</t>
  </si>
  <si>
    <t>LG Act 1972 s137. £8.32 x elector per annum. - No grant giving policy in first year</t>
  </si>
  <si>
    <t>Section 137</t>
  </si>
  <si>
    <t>Solicitor fees/specialist advice/consultants - Required to assist with transfer of assets/VAT implications</t>
  </si>
  <si>
    <t>Solicitor/consultants</t>
  </si>
  <si>
    <t>Newsletters &amp; Publications</t>
  </si>
  <si>
    <t>Website/Email address support</t>
  </si>
  <si>
    <t>Recruitment</t>
  </si>
  <si>
    <t>Recruitment of Town Clerk - NALC £125 and SLCC £195.00 (Non-member rates, adverts on their websites</t>
  </si>
  <si>
    <t>Council/Community Events</t>
  </si>
  <si>
    <t>Community Engagement events - Any events covered by external funding</t>
  </si>
  <si>
    <t>Station Road verges (Longstanton)</t>
  </si>
  <si>
    <t>Opening Bank Receipt</t>
  </si>
  <si>
    <t xml:space="preserve">Hire of Office space/Council Chamber </t>
  </si>
  <si>
    <t>SUB TOTAL</t>
  </si>
  <si>
    <t>Newsletters and flyers</t>
  </si>
  <si>
    <t>flyers/posters/banners</t>
  </si>
  <si>
    <t>Council website and email box for councillors and staff</t>
  </si>
  <si>
    <t>Paid by SCDC (2021 elections)</t>
  </si>
  <si>
    <t>INCOME</t>
  </si>
  <si>
    <t>Assistant Clerk</t>
  </si>
  <si>
    <t>For Clerk '21-'22 = £209.41/month, based on 6% employer contributions. Total '22-'23 reflects inflationary and salary increases as expected, as per above.</t>
  </si>
  <si>
    <t>Employer Pension Contributions [Clerk/RFO]</t>
  </si>
  <si>
    <t>Employer NIC Contributions [Clerk/RFO]</t>
  </si>
  <si>
    <t>Employer NIC Contributions [Assistant Clerk]</t>
  </si>
  <si>
    <t>Staff Training [Clerk &amp; RFO]</t>
  </si>
  <si>
    <t>Staff Training [Assistant Clerk]</t>
  </si>
  <si>
    <t>Costs for Training and Development. Based on '21-'22 prices plus circa 10% inflationary increase. Training to include: SLCC – iLCA (Introduction to Local Council Administration) - £120; CAPALC – New Clerk training - £250; SLCC - How to Organise Safe &amp; Successful Community Events - £90; SLCC - Marketing, Branding and Communications - £30; Other training and development, unforeseen needs - £200</t>
  </si>
  <si>
    <t>Employee Expenses</t>
  </si>
  <si>
    <t>Mileage/public transport costs and any other associated expenses, primarily for external meetings, conferences etc</t>
  </si>
  <si>
    <t>NEW CODE</t>
  </si>
  <si>
    <t>Storage costs</t>
  </si>
  <si>
    <t>Assets for Events - PPE for Councillors and staff</t>
  </si>
  <si>
    <t>Assets for Events - Gazebos</t>
  </si>
  <si>
    <t>Assets for Events - Replacement and Maintenance of Town Council assets</t>
  </si>
  <si>
    <t>Budget heading as recommended by Assets and Asset Transfer Committee on 20th October 2021.</t>
  </si>
  <si>
    <t>Employer Pension Contributions [Assistant Clerk]</t>
  </si>
  <si>
    <t>Costs for Training and Development. Based on '21-'22 prices plus circa 10% inflationary increase. Training proposed: CAPALC – Training: Planning - £50; CAPALC – Training: Allotment management – £60; SLCC – GDPR e-course - £30; SLCC – Rights of Way - £30; Other training, unforeseen needs - £200. Development proposed: - Attending annual conferences – CAPALC (£75); SLCC (£100, Oct 2022) and practitioners’ conference (£75, Feb 2023); NALC training events – topics change each year – x2 £50 per training event; Other development, unforeseen needs - £200. NOTE: proposals discussed and in-principle approval at Personnel Committee meeting held on 02 November 2021.</t>
  </si>
  <si>
    <t>NOTE: 21-22 had staff and Councillor training in one budget heading - 'Important to have adequate to cover councillors and staff'</t>
  </si>
  <si>
    <t>x1 laptop (for new member of staff) and x2 large-sized screens; smaller appliances/accessories for improvements to sound and vision; other needs TBC</t>
  </si>
  <si>
    <t>Expected maximum Northstowe Town Council share of elections costs (for elections to be held in May 2022); remainder of costs to be paid for by SCDC. Costs based on electorate up to 2,000 (Note: May 2021 saw 1,120 electors, with estimate shared with NTC on 19th Oct 2021).</t>
  </si>
  <si>
    <t>Costs for storage of Assets, to ensure a back-up plan in case of The Wing as a place for storage during the next financial year. One of the cheaper options is indoor storage at CB self Storage, Bar Hill at £15 (incl VAT) per week - budget based on 9 months' needs of smallest unit available, following likely closure of The Wing for storage. Budget heading as recommended by Assets and Asset Transfer Committee on 20th October 2021.</t>
  </si>
  <si>
    <t>Solicitor fees/specialist advice/consultants - Potentially needed for Planning Committee; Events and Markets Committee; Assets and Asset Transfer Committee; and Finance and Governance Committee. Required for e.g. assistance with transfer of assets; Setting up of market; licensing cost; VAT implications; Costs associated with preparing a Business plan for the Council.</t>
  </si>
  <si>
    <t>Paper; filing systems; perforator; laminator; shredder; hole puncher; other needs TBC</t>
  </si>
  <si>
    <t>Costs for x1 strong branded gazebo 3x6m with covered sides, plus open 3x3m pop up gazebo, non-branded.</t>
  </si>
  <si>
    <t>Marketing costs for Events and Markets Committee</t>
  </si>
  <si>
    <t>Five events throughout year at £500 each. Christmas based on 2021 costs £2500. As recommended by Events and Markets Committee, following 06th October 2021 Committee meeting discussions.</t>
  </si>
  <si>
    <t>Stationary; Print/Posters; Postage; Signs. As recommended by Events and Markets Committee, following 06th October 2021 Committee meeting discussions.</t>
  </si>
  <si>
    <t>Cost Code (Scribe)</t>
  </si>
  <si>
    <t>Cost Centre (Scribe)</t>
  </si>
  <si>
    <t>£ ('22-'23)</t>
  </si>
  <si>
    <t>Includes inflationary increase 21-22 (1.75% expected) and 22-23 (2%); plus increase in one scale following obtaining CILCA accreditation, as per employment contract, expected from 01 Oct onwards. [Thus: £41,881 gross wage at start of Aug '21 plus 8 months of retrospective 1.75% inflationary increase for '21-'22 expected = £489; and £847 inflationary increase for '22-'23 = £43,217  - then for 6 months, once CILCA certification obtained - increase NJC scale from NJC38 to NJC 39 - additional £960 plus inflation = £996 per annum = £498. Makes total budget needs as show. Assumes no additional overtime payments.</t>
  </si>
  <si>
    <t>£50,451.00 PA. LC4 (below substantive range)   This is slightly lower than Cambourne, but can be increased as the Town progresses. Pro rata to 10 months in budget</t>
  </si>
  <si>
    <t>3% minimum from Employer.  If the Pension is with the LGSS, then they will  need to be contacted for their pension rate. (1513.53pa) Pro rata to 10 months in budget.</t>
  </si>
  <si>
    <t>BUDGET 2022-2023</t>
  </si>
  <si>
    <t>BUDGET 2021-2022</t>
  </si>
  <si>
    <t>approx. 13.8% - (6962.43 per annum) Pro rata to 10 months in budget</t>
  </si>
  <si>
    <t>On lease-hire basis (note: includes toner, printing costs and maintenance costs; excludes paper). Note: size and type dependent on office option(s) available.</t>
  </si>
  <si>
    <t>Based on continuation £6 per month mobile phone package (per person; assumed x2 members of staff); plus additional expenses, unforeseen and further needs dependent on office situation - broadband costs in 21-22 covered by employee himself.</t>
  </si>
  <si>
    <t>Statutory requirement; £35 a year, plus potential inflationary increase (TBC). With Information Commissioner's Office.</t>
  </si>
  <si>
    <t>Office Equipment [Photocopier - scanner - printer]</t>
  </si>
  <si>
    <t>Office - Equipment [Furniture]</t>
  </si>
  <si>
    <t>Office equipment [IT Equipment]</t>
  </si>
  <si>
    <t>Premium 21-22 was £330. May need to increase (TBC), if insurance premium needs to cover further public liabilities for markets and events; also more assets may increase premium.</t>
  </si>
  <si>
    <t>As per 21-22 budget</t>
  </si>
  <si>
    <t>With Town Council's Grant Giving Policy and procedures/forms expected to be developed by April 2022 (TBC). The Ministry of Housing, Communities and Local Government (MHCLG) has set, for the purpose of section 137(4)(a) of the Local Government Act 1972, for parish and town councils in England for 2021-22 a fixed amount of £8.41 per elector (likely to increase by small amount in line with inflation in 22-23 - TBC). Number of electors as set before May 2021 elections is 1120 - thus, 1120 x £8.41 (i.e. £9,419, plus 22-23 increase - TBC) is the maximum amount that can be spent by the Town Council for purposes for which it has no other specific statutory power (This will be important will the Council lose its 'Power of Competence' status).</t>
  </si>
  <si>
    <t>As per agreement with Longstanton PC until 2023</t>
  </si>
  <si>
    <t>Twelve (monthly) markets at £200 each. As recommended by Events and Markets Committee, following 06th October 2021 Committee meeting discussions. TBC - to include hire of market stalls? TBC further discussion to take place on Events and Markets committee meeting to be held on 17th November 2021.</t>
  </si>
  <si>
    <t>For recruitment of Assistant Clerk. Costs based on 2021-22 rates for advertising on NALC and SLCC websites.</t>
  </si>
  <si>
    <t>21-22 used free Basic Paye (HMRC) software, but will need more flexible and integrated software going forward, especially if taking on further employees - BrightPay for up to 10 employees is £99 +VAT per annum</t>
  </si>
  <si>
    <t>Purchase of PPE, such as hard hats and high-vis jackets, with NTC branding, for site visits on developers' sites and for events etc. Budget proposal approved in-principle at Planning Committee meeting held on 19th October 2021.</t>
  </si>
  <si>
    <t>Community Endowment Contribution' - S106 agreement dated 9th January 2017 -  £11,010 transferred in 2021-22- NOTE: second S106 payment is tied to the opening date of the first primary school or the Library/Health Facility (being delivered as part of the Civic Hub -in Phase 2), TO BE TRANSFERRED FROM SCDC, so no further payment in '22-'23</t>
  </si>
  <si>
    <t>Cost Code</t>
  </si>
  <si>
    <t>Market Management</t>
  </si>
  <si>
    <t>IT Software and Support [ IT Overhaul]</t>
  </si>
  <si>
    <t>Information Board for on or near the Pioneer Park. As per agenda item Full Council 19/21-22;  assumes additional donation of £500 grant from Friends of the Wing to the noticeboard. Includes estimate of contractors' costs for installation, total costs expected circa £3,000. Budgeted for £0 here as potentially can come out of S106 contribution for 'Town Boards' for phase 2 - see earmarked reserves.</t>
  </si>
  <si>
    <t>Is amount transferred from Longstanton PC, untouched in 21-22</t>
  </si>
  <si>
    <t>Based on Tax Base for the year - as sent to Clerk on 18th November (updated version) = 1025.1  times £81.99/annum is 2021-22 precept figure for Band D equivalent, WERE THE COUNCIL TO DECIDE NOT TO RAISE THE PRECEPT, THAT IS.  If the Town Council decides to increase the precept, this is an option open as well, but would need clear clarification to residents for reasons as to why there is to be a rise.</t>
  </si>
  <si>
    <t>Sponsorship Developers - Xmas tree &amp; events</t>
  </si>
  <si>
    <t>RESERVES</t>
  </si>
  <si>
    <t>EXPENDITURE</t>
  </si>
  <si>
    <t>INCOME - TOTAL</t>
  </si>
  <si>
    <t>RESERVES - TOTAL</t>
  </si>
  <si>
    <t>EXPENDITURE - TOTAL</t>
  </si>
  <si>
    <t>PROJECTED</t>
  </si>
  <si>
    <t>Civic and Democratic Representation</t>
  </si>
  <si>
    <t>Councillor Training &amp; Expenses</t>
  </si>
  <si>
    <t>Costs for Training and Development. Based on '21-'22 prices plus circa 10% inflationary increase. Training proposed: CAPALC – Training: (- new or refresher -) Councillor - £75 (x7); CAPALC – Training: Chairmanship - £50 (x4); CAPALC – Training: Code of Conduct - £40 (x5); CAPALC – Training: Planning - £50 (x4); CAPALC – Training: Social Media for Members - £45 (x4);  CAPALC/Steve Parkinson – Training: Finance for Councillors - £30 (x4);  CAPALC/Steve Parkinson – Training: Budgeting for Councillors - £40 (x4);  Other training needs, unforeseen needs: £200. NOTE: proposals discussed and in-principle approval at Personnel Committee meeting held on 02 November 2021. to include planning training for new Councillors who may join after the May 2022 election was also given in-principle approval at Planning Committee meeting held on 19th October 2021. Including costs for training needs for Councillors was also recommended by the Finance and Governance Committee at their 20th October Committee meeting. Further training CAPALC is to organise (no details of costs available at moment of writing: sessions on: Annual Meetings; Understanding Elections; and Finance; and the AGAR). Includes coverage for minor expenses for research trips etc for Cllrs (£150 included for this).</t>
  </si>
  <si>
    <t>Costs of new IT packages( e.g. Office 365) plus costs for safe Cloud-working system to be introduced. Costs may vary depending on advice provided. Costs based on current costs for Microsoft Business Standard package, which would be 17 x £9.40 per month + VAT.</t>
  </si>
  <si>
    <t>Regalia - Mayor's Chain and Badge of Office</t>
  </si>
  <si>
    <t>Budgeted for purchase of chain of office and budget of office (both at lower end of  options available). Potential other routes being explored with local artisans m- which could likely be cheaper options.</t>
  </si>
  <si>
    <t>Branding and NTC logo development</t>
  </si>
  <si>
    <t>NET INCOME OVER EXPENDITURE</t>
  </si>
  <si>
    <t>EARMARKED RESERVE / S106 Contributions - 21-22 &amp; 22-23 [Town Boards Contribution]</t>
  </si>
  <si>
    <t>EARMARKED RESERVE / S106 Contributions - 21-22 [Community Endowment]</t>
  </si>
  <si>
    <r>
      <rPr>
        <b/>
        <sz val="11"/>
        <color theme="1"/>
        <rFont val="Arial Nova"/>
        <family val="2"/>
      </rPr>
      <t>GENERAL RESERVE</t>
    </r>
    <r>
      <rPr>
        <sz val="11"/>
        <color theme="1"/>
        <rFont val="Arial Nova"/>
        <family val="2"/>
      </rPr>
      <t xml:space="preserve"> (Longstanton PC Transfer of fund)</t>
    </r>
  </si>
  <si>
    <r>
      <t>Town Boards Contribution' - S106 agreement dated 9th January 2017 - £10,756.50 transferred in 2021-22. TBC - Remainder of the total of £42,500 under this S106 agreement still to be transferred in three separate tranches (</t>
    </r>
    <r>
      <rPr>
        <b/>
        <sz val="11"/>
        <color theme="1"/>
        <rFont val="Arial Nova"/>
        <family val="2"/>
      </rPr>
      <t>plus indexation - amount TBC</t>
    </r>
    <r>
      <rPr>
        <sz val="11"/>
        <color theme="1"/>
        <rFont val="Arial Nova"/>
        <family val="2"/>
      </rPr>
      <t>)  TO BE TRANSFERRED FROM SCDC -  £10,833 (plus indexation - amount TBC)prior to the occupation of the first dwelling (phase 2 dwelling that is) - so should normally expect this to be transferred from SCDC to NTC in '22-'23.           Information Board for on or near the Pioneer Park. As per agenda item Full Council 19/21-22; amount assumes additional donation of £500 grant from Friends of the Wing to the noticeboard. Includes estimate of contractors' costs for installation.</t>
    </r>
  </si>
  <si>
    <t>Expected to be done in-house, through consultations carried out through existing communication channels.</t>
  </si>
  <si>
    <t>Explanatory Notes ('21-'22)</t>
  </si>
  <si>
    <t>Explanatory Notes ('22-'23)</t>
  </si>
  <si>
    <t>Budget '21-'22</t>
  </si>
  <si>
    <t>Unity Trust Bank quarterly charges (currently £6 per month, but service package may need to be expanded e.g. with bank card - TBC)</t>
  </si>
  <si>
    <t>Hosting: £175 annually; SSL certificate £50 annually; gov.uk domain name every other year £65 (not for 22-23); £18 per email set up and hosting (x17 - i.e. x2 staff and x15 Cllrs). website updates at £30/hour, allowing for 10 hrs additional costs. (may need further budget allocated if substantial changes to website prove necessary). All costs +VAT and added circa 10% inflationary increase.</t>
  </si>
  <si>
    <t>For improvements to existing IT communication systems; Potential, due to e.g. Covid restrictions, need for audio and visual equipment and software to allow for remote or hybrid meetings.</t>
  </si>
  <si>
    <t>Costs for purchasing equipment for Operation London Bridge and similar Civic ceremonies and events</t>
  </si>
  <si>
    <t>Statutory requirement. Fee for Limited Assurance review - External audit = £400+VAT (based on expenditure band between £100K and £200K.     CAPALC fees internal audit at £40 (no VAT) per hour, twice yearly  - budgeted for 5 hours each time.</t>
  </si>
  <si>
    <t>ACTUAL YTD (to end Nov 2021)</t>
  </si>
  <si>
    <t>(Proposed) Movement from General Reserve</t>
  </si>
  <si>
    <t>GENERAL RESERVE - FORECAST FOR END MARCH 2022</t>
  </si>
  <si>
    <t>PRECEPT (if kept the same as 21-22)</t>
  </si>
  <si>
    <t>NOTES (information from 'The Good Councillor's Guide to Finance and transparency (NALC, 2018)).</t>
  </si>
  <si>
    <r>
      <t xml:space="preserve">On the level of General Reserve recommended: </t>
    </r>
    <r>
      <rPr>
        <sz val="14"/>
        <color theme="1"/>
        <rFont val="Arial Nova"/>
        <family val="2"/>
      </rPr>
      <t>'A council should typically hold between 3 and 12 months expenditure as a general reserve.'</t>
    </r>
  </si>
  <si>
    <r>
      <rPr>
        <b/>
        <sz val="14"/>
        <color theme="1"/>
        <rFont val="Arial Nova"/>
        <family val="2"/>
      </rPr>
      <t>On raising the precept</t>
    </r>
    <r>
      <rPr>
        <sz val="14"/>
        <color theme="1"/>
        <rFont val="Arial Nova"/>
        <family val="2"/>
      </rPr>
      <t>: Unlike Principal Authorities, Local Councils have unlimited power to precept; this means that it can raise it by as much as it wishes to cover the difference between the council's estimated income and estimated expenditure for the year. However, it is 'imperative that councillors are able to explain and justify larger precept increases and demonstrate that they have the support of the community.'</t>
    </r>
  </si>
  <si>
    <t>Note: The Council can move funds from the general reserve or do this in combination with raising the precept (which is often done in line with inflation).</t>
  </si>
  <si>
    <t>NORTHSTOWE TOWN COUNCIL   - Draft (V5) - BUDGET FOR Financial year 2022-2023 - Prepared by RFO, for discussion at the Northstowe Town Council's Full Council meeting on 15th December 2021. Document last updated: 10th December 2021.</t>
  </si>
  <si>
    <r>
      <t xml:space="preserve">NORTHSTOWE TOWN COUNCIL   - </t>
    </r>
    <r>
      <rPr>
        <b/>
        <i/>
        <sz val="16"/>
        <color theme="1"/>
        <rFont val="Arial Nova"/>
        <family val="2"/>
      </rPr>
      <t xml:space="preserve">Draft </t>
    </r>
    <r>
      <rPr>
        <b/>
        <sz val="16"/>
        <color theme="1"/>
        <rFont val="Arial Nova"/>
        <family val="2"/>
      </rPr>
      <t>(V5) - BUDGET FOR Financial year 2022-2023</t>
    </r>
    <r>
      <rPr>
        <sz val="16"/>
        <color rgb="FFFF0000"/>
        <rFont val="Arial Nova"/>
        <family val="2"/>
      </rPr>
      <t xml:space="preserve"> </t>
    </r>
    <r>
      <rPr>
        <i/>
        <sz val="16"/>
        <color theme="1"/>
        <rFont val="Arial Nova"/>
        <family val="2"/>
      </rPr>
      <t>- Prepared by RFO, for discussion at the Northstowe Town Council's Full Council meeting on 15th December 2021. Document last updated: 10th December 2021.</t>
    </r>
  </si>
  <si>
    <t>E.g. costs of purchasing Books of Condolences; flags; black armbands; etc to prepare for death of a Senior National Figure. Expected that flagpole can be borrowed from existing Northtsowe organisations, when needed.</t>
  </si>
  <si>
    <t>Kept same as '21-'22 budget, allowing for unforeseen items to be paid for.</t>
  </si>
  <si>
    <t>Based on potential need, depending on solutions following loss of the Wing as key meeting space. E.g. Hire of Main Hall in Northstowe Secondary college is £80/hour. Other options that could be considered include the Pathfinder primary school hall; Longstanton Village Hall.</t>
  </si>
  <si>
    <t>For Clerk for '21-'22 = £276.13/month = £3,313.56 per annum. Total '22-'23 (£3,480)reflects inflationary and salary increases as expected, as per above. Also added additional 1.25% increase - employers' NIC rate for 2022/23 to increase from 13.8% - 15.05% (increase of 1.25% to pay for the NHS and social care across the UK).</t>
  </si>
  <si>
    <t>Chairs; desks; other office furniture needs TBC (depending on office location and arrangements with SCDC).</t>
  </si>
  <si>
    <t>Continuation of affiliation &amp; membership of NALC, CAPALC and SLCC, plus allowing for circa 10% inflationary increase. SLCC 21-22 WAS £337.17. Estimated CAPALC - NALC affiliation cost for 22-23 is £550 (will be based on number of electors in Northstowe as decided by SCDC in Jan 2022), plus a further £50 for the (optional) Data protection Officer Benefits scheme. Council considering to also include affiliation with Town and Country Planning Association (£110/annum regular membership) and membership of NABMA (Market Association) - £369 +VAT/annum for Town Councils. The latter two have been discussed (TBC) at the 17th November Events and Markets Committee meeting as optional options to be considered. Added circa 5% inflationary increase.</t>
  </si>
  <si>
    <r>
      <t xml:space="preserve">Based on expectations from '21-'22 sponsorship and grants. </t>
    </r>
    <r>
      <rPr>
        <b/>
        <sz val="11"/>
        <color theme="1"/>
        <rFont val="Arial Nova"/>
        <family val="2"/>
      </rPr>
      <t>CHECK: CAN WE PUT THIS ON AS 'Income'? (as not yet certain we can secure) TBC</t>
    </r>
  </si>
  <si>
    <r>
      <t xml:space="preserve">P/T, 3 days/week, presumed start July 2022 (9 months) - key roles: event management; market development; community engagement, communications, marketing &amp; media engagement, plus general admin assistance. Key role for this person will also be to search for, flag up and prepare funding applications, in order for the Council to bring in grants that could covers some of the revenue and capital expenses for events and market development as proposed in the budget. Pay scale to be determined –  depending on roles and responsibilities at ('20-'21) NJC scale 4, 5 or 6 (i.e. £20,092 to £27,041 </t>
    </r>
    <r>
      <rPr>
        <i/>
        <sz val="11"/>
        <color theme="1"/>
        <rFont val="Arial Nova"/>
        <family val="2"/>
      </rPr>
      <t xml:space="preserve">pro rata). </t>
    </r>
    <r>
      <rPr>
        <sz val="11"/>
        <color theme="1"/>
        <rFont val="Arial Nova"/>
        <family val="2"/>
      </rPr>
      <t>Payment to reflect that they can also take on role of Clerk &amp; RFO during his holidays or if ill. Budget allocation based on £25,000 maximum pro rata per annum. Assumes no additional overtime payments. Proposal discussed at the 02nd November 2021 Personnel committee meeting - deferred to the Finance and Governance Committee for a decision on this budget heading proposal.  Note: Conversations have been held between NTC and SCDC whether the work of the SCDC's Phase 1 and the Phase 2 Community Development Officers allocated to Northstowe potentially has some overlap with what is proposed here for an Assistant Clerk - TBC. Note: alternative start on 1st Oct 2022 (6 months) would come to a cost of £7,500.</t>
    </r>
  </si>
  <si>
    <t>£878 - NB: amount may need some further checks through HMRC calculations. Also added additional 1.25% increase - employers' NIC rate for 2022/23 to increase from 13.8% - 15.05% (increase of 1.25% to pay for the NHS and social care across the UK). Note: alternative start on 1st Oct 2022 (6 months) would come to a cost of £593</t>
  </si>
  <si>
    <t>As per Clerk: 6% employer contribution. Note: alternative start on 1st Oct 2022 (6 months) would come to a cost of £450.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</si>
</sst>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7"/>
      <color theme="1"/>
      <name val="Arial"/>
      <family val="2"/>
    </font>
    <font>
      <sz val="11"/>
      <color rgb="FFC00000"/>
      <name val="Calibri"/>
      <family val="2"/>
      <scheme val="minor"/>
    </font>
    <font>
      <sz val="11"/>
      <color theme="1"/>
      <name val="Arial Nova"/>
      <family val="2"/>
    </font>
    <font>
      <b/>
      <sz val="16"/>
      <color theme="1"/>
      <name val="Arial Nova"/>
      <family val="2"/>
    </font>
    <font>
      <sz val="16"/>
      <color rgb="FFFF0000"/>
      <name val="Arial Nova"/>
      <family val="2"/>
    </font>
    <font>
      <sz val="16"/>
      <color theme="1"/>
      <name val="Arial Nova"/>
      <family val="2"/>
    </font>
    <font>
      <b/>
      <sz val="14"/>
      <color theme="1"/>
      <name val="Arial Nova"/>
      <family val="2"/>
    </font>
    <font>
      <sz val="14"/>
      <color theme="1"/>
      <name val="Arial Nova"/>
      <family val="2"/>
    </font>
    <font>
      <b/>
      <i/>
      <sz val="14"/>
      <color theme="1"/>
      <name val="Arial Nova"/>
      <family val="2"/>
    </font>
    <font>
      <b/>
      <sz val="20"/>
      <color theme="1"/>
      <name val="Arial Nova"/>
      <family val="2"/>
    </font>
    <font>
      <sz val="20"/>
      <color theme="1"/>
      <name val="Arial Nova"/>
      <family val="2"/>
    </font>
    <font>
      <i/>
      <sz val="11"/>
      <color theme="1"/>
      <name val="Arial Nova"/>
      <family val="2"/>
    </font>
    <font>
      <b/>
      <sz val="11"/>
      <color theme="1"/>
      <name val="Arial Nova"/>
      <family val="2"/>
    </font>
    <font>
      <sz val="11"/>
      <color rgb="FFFF0000"/>
      <name val="Arial Nova"/>
      <family val="2"/>
    </font>
    <font>
      <i/>
      <sz val="14"/>
      <color theme="1"/>
      <name val="Arial Nova"/>
      <family val="2"/>
    </font>
    <font>
      <b/>
      <i/>
      <sz val="16"/>
      <color theme="1"/>
      <name val="Arial Nova"/>
      <family val="2"/>
    </font>
    <font>
      <b/>
      <sz val="20"/>
      <color rgb="FFFF0000"/>
      <name val="Arial Nova"/>
      <family val="2"/>
    </font>
    <font>
      <i/>
      <sz val="16"/>
      <color theme="1"/>
      <name val="Arial Nova"/>
      <family val="2"/>
    </font>
    <font>
      <sz val="11"/>
      <name val="Arial Nova"/>
      <family val="2"/>
    </font>
    <font>
      <b/>
      <i/>
      <sz val="20"/>
      <color theme="1"/>
      <name val="Arial Nova"/>
      <family val="2"/>
    </font>
    <font>
      <i/>
      <sz val="20"/>
      <color theme="1"/>
      <name val="Arial Nova"/>
      <family val="2"/>
    </font>
    <font>
      <b/>
      <sz val="18"/>
      <color theme="1"/>
      <name val="Arial Nova"/>
      <family val="2"/>
    </font>
    <font>
      <b/>
      <sz val="16"/>
      <name val="Arial Nova"/>
      <family val="2"/>
    </font>
  </fonts>
  <fills count="1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5">
    <xf numFmtId="0" fontId="0" fillId="0" borderId="0" xfId="0"/>
    <xf numFmtId="164" fontId="0" fillId="0" borderId="0" xfId="1" applyNumberFormat="1" applyFont="1"/>
    <xf numFmtId="0" fontId="2" fillId="0" borderId="0" xfId="0" applyFont="1"/>
    <xf numFmtId="44" fontId="0" fillId="0" borderId="0" xfId="1" applyFont="1"/>
    <xf numFmtId="0" fontId="3" fillId="0" borderId="0" xfId="0" applyFont="1" applyAlignment="1">
      <alignment vertical="top" wrapText="1"/>
    </xf>
    <xf numFmtId="0" fontId="5" fillId="0" borderId="0" xfId="0" applyFont="1"/>
    <xf numFmtId="0" fontId="6" fillId="0" borderId="1" xfId="0" applyFont="1" applyBorder="1" applyAlignment="1">
      <alignment horizontal="justify" vertical="center"/>
    </xf>
    <xf numFmtId="0" fontId="10" fillId="2" borderId="11" xfId="0" applyFont="1" applyFill="1" applyBorder="1" applyAlignment="1">
      <alignment horizontal="left" wrapText="1"/>
    </xf>
    <xf numFmtId="0" fontId="11" fillId="2" borderId="12" xfId="0" applyFont="1" applyFill="1" applyBorder="1" applyAlignment="1">
      <alignment horizontal="left" wrapText="1"/>
    </xf>
    <xf numFmtId="0" fontId="10" fillId="2" borderId="4" xfId="0" applyFont="1" applyFill="1" applyBorder="1" applyAlignment="1">
      <alignment horizontal="center" wrapText="1"/>
    </xf>
    <xf numFmtId="0" fontId="10" fillId="2" borderId="5" xfId="0" applyFont="1" applyFill="1" applyBorder="1" applyAlignment="1">
      <alignment horizontal="center" wrapText="1"/>
    </xf>
    <xf numFmtId="164" fontId="10" fillId="2" borderId="5" xfId="1" applyNumberFormat="1" applyFont="1" applyFill="1" applyBorder="1" applyAlignment="1">
      <alignment horizontal="center" wrapText="1"/>
    </xf>
    <xf numFmtId="164" fontId="12" fillId="4" borderId="5" xfId="1" applyNumberFormat="1" applyFont="1" applyFill="1" applyBorder="1" applyAlignment="1">
      <alignment horizontal="center" wrapText="1"/>
    </xf>
    <xf numFmtId="164" fontId="12" fillId="4" borderId="19" xfId="1" applyNumberFormat="1" applyFont="1" applyFill="1" applyBorder="1" applyAlignment="1">
      <alignment horizontal="center" wrapText="1"/>
    </xf>
    <xf numFmtId="0" fontId="12" fillId="4" borderId="6" xfId="0" applyFont="1" applyFill="1" applyBorder="1" applyAlignment="1">
      <alignment horizontal="center" wrapText="1"/>
    </xf>
    <xf numFmtId="0" fontId="6" fillId="0" borderId="3" xfId="0" applyFont="1" applyBorder="1" applyAlignment="1">
      <alignment horizontal="center" wrapText="1"/>
    </xf>
    <xf numFmtId="0" fontId="6" fillId="0" borderId="3" xfId="0" applyFont="1" applyBorder="1" applyAlignment="1">
      <alignment wrapText="1"/>
    </xf>
    <xf numFmtId="164" fontId="6" fillId="2" borderId="3" xfId="1" applyNumberFormat="1" applyFont="1" applyFill="1" applyBorder="1" applyAlignment="1">
      <alignment wrapText="1"/>
    </xf>
    <xf numFmtId="0" fontId="6" fillId="2" borderId="3" xfId="1" applyNumberFormat="1" applyFont="1" applyFill="1" applyBorder="1" applyAlignment="1">
      <alignment wrapText="1"/>
    </xf>
    <xf numFmtId="164" fontId="15" fillId="3" borderId="3" xfId="1" applyNumberFormat="1" applyFont="1" applyFill="1" applyBorder="1" applyAlignment="1">
      <alignment wrapText="1"/>
    </xf>
    <xf numFmtId="164" fontId="15" fillId="3" borderId="20" xfId="1" applyNumberFormat="1" applyFont="1" applyFill="1" applyBorder="1" applyAlignment="1">
      <alignment wrapText="1"/>
    </xf>
    <xf numFmtId="0" fontId="15" fillId="3" borderId="8" xfId="0" applyFont="1" applyFill="1" applyBorder="1" applyAlignment="1">
      <alignment wrapText="1"/>
    </xf>
    <xf numFmtId="0" fontId="16" fillId="0" borderId="9" xfId="0" applyFont="1" applyBorder="1" applyAlignment="1">
      <alignment wrapText="1"/>
    </xf>
    <xf numFmtId="164" fontId="17" fillId="2" borderId="1" xfId="1" applyNumberFormat="1" applyFont="1" applyFill="1" applyBorder="1" applyAlignment="1">
      <alignment wrapText="1"/>
    </xf>
    <xf numFmtId="164" fontId="15" fillId="3" borderId="1" xfId="1" applyNumberFormat="1" applyFont="1" applyFill="1" applyBorder="1" applyAlignment="1">
      <alignment wrapText="1"/>
    </xf>
    <xf numFmtId="164" fontId="15" fillId="3" borderId="13" xfId="1" applyNumberFormat="1" applyFont="1" applyFill="1" applyBorder="1" applyAlignment="1">
      <alignment wrapText="1"/>
    </xf>
    <xf numFmtId="0" fontId="15" fillId="3" borderId="10" xfId="0" applyFont="1" applyFill="1" applyBorder="1" applyAlignment="1">
      <alignment wrapText="1"/>
    </xf>
    <xf numFmtId="0" fontId="6" fillId="0" borderId="9" xfId="0" applyFont="1" applyBorder="1" applyAlignment="1">
      <alignment horizontal="center" wrapText="1"/>
    </xf>
    <xf numFmtId="0" fontId="6" fillId="0" borderId="1" xfId="0" applyFont="1" applyBorder="1" applyAlignment="1">
      <alignment horizontal="center" wrapText="1"/>
    </xf>
    <xf numFmtId="0" fontId="6" fillId="0" borderId="1" xfId="0" applyFont="1" applyBorder="1" applyAlignment="1">
      <alignment wrapText="1"/>
    </xf>
    <xf numFmtId="164" fontId="6" fillId="2" borderId="1" xfId="1" applyNumberFormat="1" applyFont="1" applyFill="1" applyBorder="1" applyAlignment="1">
      <alignment wrapText="1"/>
    </xf>
    <xf numFmtId="0" fontId="6" fillId="2" borderId="1" xfId="1" applyNumberFormat="1" applyFont="1" applyFill="1" applyBorder="1" applyAlignment="1">
      <alignment wrapText="1"/>
    </xf>
    <xf numFmtId="0" fontId="6" fillId="2" borderId="1" xfId="0" applyFont="1" applyFill="1" applyBorder="1" applyAlignment="1">
      <alignment wrapText="1"/>
    </xf>
    <xf numFmtId="0" fontId="6" fillId="3" borderId="9" xfId="0" applyFont="1" applyFill="1" applyBorder="1" applyAlignment="1">
      <alignment horizontal="center" wrapText="1"/>
    </xf>
    <xf numFmtId="0" fontId="15" fillId="3" borderId="1" xfId="0" applyFont="1" applyFill="1" applyBorder="1" applyAlignment="1">
      <alignment horizontal="center" wrapText="1"/>
    </xf>
    <xf numFmtId="0" fontId="15" fillId="3" borderId="1" xfId="0" applyFont="1" applyFill="1" applyBorder="1" applyAlignment="1">
      <alignment wrapText="1"/>
    </xf>
    <xf numFmtId="164" fontId="6" fillId="3" borderId="1" xfId="1" applyNumberFormat="1" applyFont="1" applyFill="1" applyBorder="1" applyAlignment="1">
      <alignment wrapText="1"/>
    </xf>
    <xf numFmtId="0" fontId="11" fillId="0" borderId="9" xfId="0" applyFont="1" applyBorder="1" applyAlignment="1">
      <alignment wrapText="1"/>
    </xf>
    <xf numFmtId="0" fontId="11" fillId="0" borderId="1" xfId="0" applyFont="1" applyBorder="1" applyAlignment="1">
      <alignment horizontal="center" wrapText="1"/>
    </xf>
    <xf numFmtId="164" fontId="12" fillId="2" borderId="1" xfId="1" applyNumberFormat="1" applyFont="1" applyFill="1" applyBorder="1" applyAlignment="1">
      <alignment wrapText="1"/>
    </xf>
    <xf numFmtId="164" fontId="18" fillId="2" borderId="1" xfId="1" applyNumberFormat="1" applyFont="1" applyFill="1" applyBorder="1" applyAlignment="1">
      <alignment wrapText="1"/>
    </xf>
    <xf numFmtId="164" fontId="12" fillId="3" borderId="1" xfId="1" applyNumberFormat="1" applyFont="1" applyFill="1" applyBorder="1" applyAlignment="1">
      <alignment wrapText="1"/>
    </xf>
    <xf numFmtId="164" fontId="18" fillId="3" borderId="1" xfId="1" applyNumberFormat="1" applyFont="1" applyFill="1" applyBorder="1" applyAlignment="1">
      <alignment wrapText="1"/>
    </xf>
    <xf numFmtId="0" fontId="18" fillId="3" borderId="10" xfId="0" applyFont="1" applyFill="1" applyBorder="1" applyAlignment="1">
      <alignment wrapText="1"/>
    </xf>
    <xf numFmtId="0" fontId="6" fillId="0" borderId="7" xfId="0" applyFont="1" applyBorder="1" applyAlignment="1">
      <alignment horizontal="center" wrapText="1"/>
    </xf>
    <xf numFmtId="0" fontId="7" fillId="0" borderId="1" xfId="0" applyFont="1" applyBorder="1" applyAlignment="1">
      <alignment horizontal="right" wrapText="1"/>
    </xf>
    <xf numFmtId="164" fontId="7" fillId="2" borderId="3" xfId="1" applyNumberFormat="1" applyFont="1" applyFill="1" applyBorder="1" applyAlignment="1">
      <alignment wrapText="1"/>
    </xf>
    <xf numFmtId="0" fontId="7" fillId="0" borderId="7" xfId="0" applyFont="1" applyBorder="1" applyAlignment="1">
      <alignment wrapText="1"/>
    </xf>
    <xf numFmtId="164" fontId="19" fillId="2" borderId="1" xfId="1" applyNumberFormat="1" applyFont="1" applyFill="1" applyBorder="1" applyAlignment="1">
      <alignment wrapText="1"/>
    </xf>
    <xf numFmtId="0" fontId="6" fillId="0" borderId="2" xfId="0" applyFont="1" applyBorder="1" applyAlignment="1">
      <alignment wrapText="1"/>
    </xf>
    <xf numFmtId="0" fontId="11" fillId="0" borderId="2" xfId="0" applyFont="1" applyBorder="1" applyAlignment="1">
      <alignment wrapText="1"/>
    </xf>
    <xf numFmtId="0" fontId="11" fillId="0" borderId="1" xfId="0" applyFont="1" applyBorder="1" applyAlignment="1">
      <alignment wrapText="1"/>
    </xf>
    <xf numFmtId="0" fontId="6" fillId="7" borderId="2" xfId="0" applyFont="1" applyFill="1" applyBorder="1" applyAlignment="1">
      <alignment wrapText="1"/>
    </xf>
    <xf numFmtId="0" fontId="6" fillId="7" borderId="1" xfId="0" applyFont="1" applyFill="1" applyBorder="1" applyAlignment="1">
      <alignment wrapText="1"/>
    </xf>
    <xf numFmtId="0" fontId="11" fillId="0" borderId="9" xfId="0" applyFont="1" applyBorder="1" applyAlignment="1">
      <alignment horizontal="center" wrapText="1"/>
    </xf>
    <xf numFmtId="0" fontId="6" fillId="0" borderId="9" xfId="0" applyFont="1" applyFill="1" applyBorder="1" applyAlignment="1">
      <alignment wrapText="1"/>
    </xf>
    <xf numFmtId="0" fontId="6" fillId="0" borderId="1" xfId="0" applyFont="1" applyFill="1" applyBorder="1" applyAlignment="1">
      <alignment wrapText="1"/>
    </xf>
    <xf numFmtId="0" fontId="6" fillId="0" borderId="2" xfId="0" applyFont="1" applyFill="1" applyBorder="1" applyAlignment="1">
      <alignment wrapText="1"/>
    </xf>
    <xf numFmtId="0" fontId="10" fillId="0" borderId="9" xfId="0" applyFont="1" applyBorder="1" applyAlignment="1">
      <alignment wrapText="1"/>
    </xf>
    <xf numFmtId="0" fontId="11" fillId="0" borderId="2" xfId="0" applyFont="1" applyFill="1" applyBorder="1" applyAlignment="1">
      <alignment wrapText="1"/>
    </xf>
    <xf numFmtId="0" fontId="11" fillId="0" borderId="1" xfId="0" applyFont="1" applyFill="1" applyBorder="1" applyAlignment="1">
      <alignment wrapText="1"/>
    </xf>
    <xf numFmtId="0" fontId="6" fillId="0" borderId="9" xfId="0" applyFont="1" applyBorder="1" applyAlignment="1">
      <alignment wrapText="1"/>
    </xf>
    <xf numFmtId="0" fontId="6" fillId="0" borderId="1" xfId="0" applyFont="1" applyBorder="1"/>
    <xf numFmtId="0" fontId="9" fillId="0" borderId="1" xfId="0" applyFont="1" applyBorder="1" applyAlignment="1">
      <alignment wrapText="1"/>
    </xf>
    <xf numFmtId="0" fontId="13" fillId="11" borderId="1" xfId="0" applyFont="1" applyFill="1" applyBorder="1" applyAlignment="1">
      <alignment horizontal="right" wrapText="1"/>
    </xf>
    <xf numFmtId="0" fontId="9" fillId="0" borderId="2" xfId="0" applyFont="1" applyBorder="1" applyAlignment="1">
      <alignment wrapText="1"/>
    </xf>
    <xf numFmtId="0" fontId="6" fillId="8" borderId="2" xfId="0" applyFont="1" applyFill="1" applyBorder="1" applyAlignment="1">
      <alignment wrapText="1"/>
    </xf>
    <xf numFmtId="0" fontId="6" fillId="8" borderId="1" xfId="0" applyFont="1" applyFill="1" applyBorder="1" applyAlignment="1">
      <alignment wrapText="1"/>
    </xf>
    <xf numFmtId="0" fontId="13" fillId="0" borderId="1" xfId="0" applyFont="1" applyBorder="1" applyAlignment="1">
      <alignment wrapText="1"/>
    </xf>
    <xf numFmtId="164" fontId="16" fillId="2" borderId="1" xfId="1" applyNumberFormat="1" applyFont="1" applyFill="1" applyBorder="1" applyAlignment="1">
      <alignment wrapText="1"/>
    </xf>
    <xf numFmtId="0" fontId="10" fillId="2" borderId="1" xfId="1" applyNumberFormat="1" applyFont="1" applyFill="1" applyBorder="1" applyAlignment="1">
      <alignment wrapText="1"/>
    </xf>
    <xf numFmtId="0" fontId="6" fillId="3" borderId="9" xfId="0" applyFont="1" applyFill="1" applyBorder="1" applyAlignment="1">
      <alignment wrapText="1"/>
    </xf>
    <xf numFmtId="0" fontId="6" fillId="3" borderId="1" xfId="0" applyFont="1" applyFill="1" applyBorder="1" applyAlignment="1">
      <alignment wrapText="1"/>
    </xf>
    <xf numFmtId="164" fontId="6" fillId="3" borderId="13" xfId="1" applyNumberFormat="1" applyFont="1" applyFill="1" applyBorder="1" applyAlignment="1">
      <alignment wrapText="1"/>
    </xf>
    <xf numFmtId="0" fontId="16" fillId="0" borderId="9" xfId="0" applyFont="1" applyFill="1" applyBorder="1" applyAlignment="1">
      <alignment wrapText="1"/>
    </xf>
    <xf numFmtId="0" fontId="16" fillId="0" borderId="1" xfId="0" applyFont="1" applyBorder="1" applyAlignment="1">
      <alignment wrapText="1"/>
    </xf>
    <xf numFmtId="0" fontId="6" fillId="2" borderId="1" xfId="1" quotePrefix="1" applyNumberFormat="1" applyFont="1" applyFill="1" applyBorder="1" applyAlignment="1">
      <alignment wrapText="1"/>
    </xf>
    <xf numFmtId="0" fontId="6" fillId="0" borderId="4" xfId="0" applyFont="1" applyFill="1" applyBorder="1" applyAlignment="1">
      <alignment wrapText="1"/>
    </xf>
    <xf numFmtId="0" fontId="6" fillId="0" borderId="5" xfId="0" applyFont="1" applyFill="1" applyBorder="1" applyAlignment="1">
      <alignment wrapText="1"/>
    </xf>
    <xf numFmtId="0" fontId="16" fillId="0" borderId="5" xfId="0" applyFont="1" applyBorder="1" applyAlignment="1">
      <alignment wrapText="1"/>
    </xf>
    <xf numFmtId="164" fontId="16" fillId="2" borderId="5" xfId="1" applyNumberFormat="1" applyFont="1" applyFill="1" applyBorder="1" applyAlignment="1">
      <alignment wrapText="1"/>
    </xf>
    <xf numFmtId="0" fontId="6" fillId="2" borderId="5" xfId="1" quotePrefix="1" applyNumberFormat="1" applyFont="1" applyFill="1" applyBorder="1" applyAlignment="1">
      <alignment wrapText="1"/>
    </xf>
    <xf numFmtId="164" fontId="15" fillId="3" borderId="5" xfId="1" applyNumberFormat="1" applyFont="1" applyFill="1" applyBorder="1" applyAlignment="1">
      <alignment wrapText="1"/>
    </xf>
    <xf numFmtId="164" fontId="15" fillId="3" borderId="19" xfId="1" applyNumberFormat="1" applyFont="1" applyFill="1" applyBorder="1" applyAlignment="1">
      <alignment wrapText="1"/>
    </xf>
    <xf numFmtId="0" fontId="15" fillId="3" borderId="6" xfId="0" applyFont="1" applyFill="1" applyBorder="1" applyAlignment="1">
      <alignment wrapText="1"/>
    </xf>
    <xf numFmtId="164" fontId="6" fillId="0" borderId="1" xfId="1" applyNumberFormat="1" applyFont="1" applyBorder="1" applyAlignment="1">
      <alignment wrapText="1"/>
    </xf>
    <xf numFmtId="0" fontId="6" fillId="0" borderId="3" xfId="0" applyFont="1" applyFill="1" applyBorder="1" applyAlignment="1">
      <alignment wrapText="1"/>
    </xf>
    <xf numFmtId="164" fontId="6" fillId="0" borderId="3" xfId="1" applyNumberFormat="1" applyFont="1" applyBorder="1" applyAlignment="1">
      <alignment wrapText="1"/>
    </xf>
    <xf numFmtId="164" fontId="6" fillId="3" borderId="3" xfId="1" applyNumberFormat="1" applyFont="1" applyFill="1" applyBorder="1" applyAlignment="1">
      <alignment wrapText="1"/>
    </xf>
    <xf numFmtId="0" fontId="15" fillId="3" borderId="3" xfId="0" applyFont="1" applyFill="1" applyBorder="1" applyAlignment="1">
      <alignment wrapText="1"/>
    </xf>
    <xf numFmtId="0" fontId="6" fillId="0" borderId="4" xfId="0" applyFont="1" applyBorder="1" applyAlignment="1">
      <alignment wrapText="1"/>
    </xf>
    <xf numFmtId="0" fontId="6" fillId="0" borderId="5" xfId="0" applyFont="1" applyBorder="1" applyAlignment="1">
      <alignment wrapText="1"/>
    </xf>
    <xf numFmtId="0" fontId="13" fillId="11" borderId="5" xfId="0" applyFont="1" applyFill="1" applyBorder="1" applyAlignment="1">
      <alignment horizontal="right" wrapText="1"/>
    </xf>
    <xf numFmtId="164" fontId="20" fillId="11" borderId="5" xfId="1" applyNumberFormat="1" applyFont="1" applyFill="1" applyBorder="1" applyAlignment="1">
      <alignment wrapText="1"/>
    </xf>
    <xf numFmtId="0" fontId="6" fillId="0" borderId="7" xfId="0" applyFont="1" applyBorder="1" applyAlignment="1">
      <alignment wrapText="1"/>
    </xf>
    <xf numFmtId="0" fontId="13" fillId="9" borderId="3" xfId="0" applyFont="1" applyFill="1" applyBorder="1" applyAlignment="1">
      <alignment horizontal="right" wrapText="1"/>
    </xf>
    <xf numFmtId="164" fontId="20" fillId="9" borderId="3" xfId="1" applyNumberFormat="1" applyFont="1" applyFill="1" applyBorder="1" applyAlignment="1">
      <alignment wrapText="1"/>
    </xf>
    <xf numFmtId="0" fontId="16" fillId="0" borderId="4" xfId="0" applyFont="1" applyFill="1" applyBorder="1" applyAlignment="1">
      <alignment wrapText="1"/>
    </xf>
    <xf numFmtId="0" fontId="13" fillId="10" borderId="5" xfId="0" applyFont="1" applyFill="1" applyBorder="1" applyAlignment="1">
      <alignment horizontal="right" wrapText="1"/>
    </xf>
    <xf numFmtId="164" fontId="20" fillId="10" borderId="5" xfId="1" applyNumberFormat="1" applyFont="1" applyFill="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21" fillId="3" borderId="6" xfId="0" applyFont="1" applyFill="1" applyBorder="1" applyAlignment="1">
      <alignment wrapText="1"/>
    </xf>
    <xf numFmtId="0" fontId="15" fillId="7" borderId="10" xfId="0" applyFont="1" applyFill="1" applyBorder="1" applyAlignment="1">
      <alignment wrapText="1"/>
    </xf>
    <xf numFmtId="0" fontId="15" fillId="7" borderId="6" xfId="0" applyFont="1" applyFill="1" applyBorder="1" applyAlignment="1">
      <alignment wrapText="1"/>
    </xf>
    <xf numFmtId="164" fontId="20" fillId="12" borderId="1" xfId="1" applyNumberFormat="1" applyFont="1" applyFill="1" applyBorder="1" applyAlignment="1">
      <alignment wrapText="1"/>
    </xf>
    <xf numFmtId="164" fontId="20" fillId="12" borderId="5" xfId="1" applyNumberFormat="1" applyFont="1" applyFill="1" applyBorder="1" applyAlignment="1">
      <alignment wrapText="1"/>
    </xf>
    <xf numFmtId="164" fontId="22" fillId="0" borderId="1" xfId="1" applyNumberFormat="1" applyFont="1" applyFill="1" applyBorder="1" applyAlignment="1">
      <alignment wrapText="1"/>
    </xf>
    <xf numFmtId="164" fontId="12" fillId="7" borderId="19" xfId="1" applyNumberFormat="1" applyFont="1" applyFill="1" applyBorder="1" applyAlignment="1">
      <alignment horizontal="center" wrapText="1"/>
    </xf>
    <xf numFmtId="164" fontId="6" fillId="7" borderId="13" xfId="1" applyNumberFormat="1" applyFont="1" applyFill="1" applyBorder="1" applyAlignment="1">
      <alignment wrapText="1"/>
    </xf>
    <xf numFmtId="164" fontId="10" fillId="7" borderId="1" xfId="1" applyNumberFormat="1" applyFont="1" applyFill="1" applyBorder="1" applyAlignment="1">
      <alignment wrapText="1"/>
    </xf>
    <xf numFmtId="0" fontId="11" fillId="0" borderId="28" xfId="0" applyFont="1" applyBorder="1" applyAlignment="1">
      <alignment wrapText="1"/>
    </xf>
    <xf numFmtId="164" fontId="6" fillId="7" borderId="19" xfId="1" applyNumberFormat="1" applyFont="1" applyFill="1" applyBorder="1" applyAlignment="1">
      <alignment wrapText="1"/>
    </xf>
    <xf numFmtId="164" fontId="16" fillId="7" borderId="3" xfId="1" applyNumberFormat="1" applyFont="1" applyFill="1" applyBorder="1" applyAlignment="1">
      <alignment wrapText="1"/>
    </xf>
    <xf numFmtId="164" fontId="6" fillId="7" borderId="20" xfId="1" applyNumberFormat="1" applyFont="1" applyFill="1" applyBorder="1" applyAlignment="1">
      <alignment wrapText="1"/>
    </xf>
    <xf numFmtId="164" fontId="23" fillId="3" borderId="5" xfId="1" applyNumberFormat="1" applyFont="1" applyFill="1" applyBorder="1" applyAlignment="1">
      <alignment wrapText="1"/>
    </xf>
    <xf numFmtId="164" fontId="24" fillId="3" borderId="5" xfId="1" applyNumberFormat="1" applyFont="1" applyFill="1" applyBorder="1" applyAlignment="1">
      <alignment wrapText="1"/>
    </xf>
    <xf numFmtId="164" fontId="13" fillId="11" borderId="5" xfId="1" applyNumberFormat="1" applyFont="1" applyFill="1" applyBorder="1" applyAlignment="1">
      <alignment wrapText="1"/>
    </xf>
    <xf numFmtId="164" fontId="23" fillId="5" borderId="5" xfId="1" applyNumberFormat="1" applyFont="1" applyFill="1" applyBorder="1" applyAlignment="1">
      <alignment wrapText="1"/>
    </xf>
    <xf numFmtId="164" fontId="24" fillId="5" borderId="5" xfId="1" applyNumberFormat="1" applyFont="1" applyFill="1" applyBorder="1" applyAlignment="1">
      <alignment wrapText="1"/>
    </xf>
    <xf numFmtId="164" fontId="14" fillId="9" borderId="3" xfId="1" applyNumberFormat="1" applyFont="1" applyFill="1" applyBorder="1" applyAlignment="1">
      <alignment wrapText="1"/>
    </xf>
    <xf numFmtId="164" fontId="14" fillId="3" borderId="3" xfId="1" applyNumberFormat="1" applyFont="1" applyFill="1" applyBorder="1" applyAlignment="1">
      <alignment wrapText="1"/>
    </xf>
    <xf numFmtId="164" fontId="14" fillId="7" borderId="5" xfId="1" applyNumberFormat="1" applyFont="1" applyFill="1" applyBorder="1" applyAlignment="1">
      <alignment wrapText="1"/>
    </xf>
    <xf numFmtId="0" fontId="6" fillId="0" borderId="28" xfId="0" applyFont="1" applyBorder="1" applyAlignment="1">
      <alignment wrapText="1"/>
    </xf>
    <xf numFmtId="0" fontId="6" fillId="0" borderId="29" xfId="0" applyFont="1" applyBorder="1" applyAlignment="1">
      <alignment wrapText="1"/>
    </xf>
    <xf numFmtId="0" fontId="13" fillId="11" borderId="29" xfId="0" applyFont="1" applyFill="1" applyBorder="1" applyAlignment="1">
      <alignment horizontal="right" wrapText="1"/>
    </xf>
    <xf numFmtId="164" fontId="20" fillId="11" borderId="29" xfId="1" applyNumberFormat="1" applyFont="1" applyFill="1" applyBorder="1" applyAlignment="1">
      <alignment wrapText="1"/>
    </xf>
    <xf numFmtId="0" fontId="15" fillId="7" borderId="30" xfId="0" applyFont="1" applyFill="1" applyBorder="1" applyAlignment="1">
      <alignment wrapText="1"/>
    </xf>
    <xf numFmtId="0" fontId="13" fillId="12" borderId="5" xfId="0" applyFont="1" applyFill="1" applyBorder="1" applyAlignment="1">
      <alignment horizontal="right" wrapText="1"/>
    </xf>
    <xf numFmtId="164" fontId="16" fillId="12" borderId="1" xfId="1" applyNumberFormat="1" applyFont="1" applyFill="1" applyBorder="1" applyAlignment="1">
      <alignment wrapText="1"/>
    </xf>
    <xf numFmtId="164" fontId="13" fillId="10" borderId="5" xfId="1" applyNumberFormat="1" applyFont="1" applyFill="1" applyBorder="1" applyAlignment="1">
      <alignment wrapText="1"/>
    </xf>
    <xf numFmtId="164" fontId="13" fillId="10" borderId="3" xfId="1" applyNumberFormat="1" applyFont="1" applyFill="1" applyBorder="1" applyAlignment="1">
      <alignment wrapText="1"/>
    </xf>
    <xf numFmtId="164" fontId="16" fillId="12" borderId="13" xfId="1" applyNumberFormat="1" applyFont="1" applyFill="1" applyBorder="1" applyAlignment="1">
      <alignment wrapText="1"/>
    </xf>
    <xf numFmtId="164" fontId="12" fillId="7" borderId="6" xfId="1" applyNumberFormat="1" applyFont="1" applyFill="1" applyBorder="1" applyAlignment="1">
      <alignment horizontal="center" wrapText="1"/>
    </xf>
    <xf numFmtId="164" fontId="6" fillId="3" borderId="10" xfId="1" applyNumberFormat="1" applyFont="1" applyFill="1" applyBorder="1" applyAlignment="1">
      <alignment wrapText="1"/>
    </xf>
    <xf numFmtId="164" fontId="6" fillId="7" borderId="10" xfId="1" applyNumberFormat="1" applyFont="1" applyFill="1" applyBorder="1" applyAlignment="1">
      <alignment wrapText="1"/>
    </xf>
    <xf numFmtId="164" fontId="16" fillId="7" borderId="8" xfId="1" applyNumberFormat="1" applyFont="1" applyFill="1" applyBorder="1" applyAlignment="1">
      <alignment wrapText="1"/>
    </xf>
    <xf numFmtId="164" fontId="6" fillId="7" borderId="8" xfId="1" applyNumberFormat="1" applyFont="1" applyFill="1" applyBorder="1" applyAlignment="1">
      <alignment wrapText="1"/>
    </xf>
    <xf numFmtId="164" fontId="10" fillId="7" borderId="10" xfId="1" applyNumberFormat="1" applyFont="1" applyFill="1" applyBorder="1" applyAlignment="1">
      <alignment wrapText="1"/>
    </xf>
    <xf numFmtId="164" fontId="13" fillId="11" borderId="6" xfId="1" applyNumberFormat="1" applyFont="1" applyFill="1" applyBorder="1" applyAlignment="1">
      <alignment wrapText="1"/>
    </xf>
    <xf numFmtId="164" fontId="13" fillId="10" borderId="6" xfId="1" applyNumberFormat="1" applyFont="1" applyFill="1" applyBorder="1" applyAlignment="1">
      <alignment wrapText="1"/>
    </xf>
    <xf numFmtId="164" fontId="16" fillId="12" borderId="10" xfId="1" applyNumberFormat="1" applyFont="1" applyFill="1" applyBorder="1" applyAlignment="1">
      <alignment wrapText="1"/>
    </xf>
    <xf numFmtId="164" fontId="6" fillId="7" borderId="6" xfId="1" applyNumberFormat="1" applyFont="1" applyFill="1" applyBorder="1" applyAlignment="1">
      <alignment wrapText="1"/>
    </xf>
    <xf numFmtId="164" fontId="13" fillId="10" borderId="8" xfId="1" applyNumberFormat="1" applyFont="1" applyFill="1" applyBorder="1" applyAlignment="1">
      <alignment wrapText="1"/>
    </xf>
    <xf numFmtId="164" fontId="20" fillId="12" borderId="10" xfId="1" applyNumberFormat="1" applyFont="1" applyFill="1" applyBorder="1" applyAlignment="1">
      <alignment wrapText="1"/>
    </xf>
    <xf numFmtId="164" fontId="20" fillId="12" borderId="30" xfId="1" applyNumberFormat="1" applyFont="1" applyFill="1" applyBorder="1" applyAlignment="1">
      <alignment wrapText="1"/>
    </xf>
    <xf numFmtId="164" fontId="14" fillId="7" borderId="6" xfId="1" applyNumberFormat="1" applyFont="1" applyFill="1" applyBorder="1" applyAlignment="1">
      <alignment wrapText="1"/>
    </xf>
    <xf numFmtId="0" fontId="22" fillId="0" borderId="1" xfId="0" applyFont="1" applyFill="1" applyBorder="1" applyAlignment="1">
      <alignment horizontal="center" wrapText="1"/>
    </xf>
    <xf numFmtId="0" fontId="22" fillId="0" borderId="1" xfId="0" applyFont="1" applyBorder="1" applyAlignment="1">
      <alignment wrapText="1"/>
    </xf>
    <xf numFmtId="164" fontId="22" fillId="2" borderId="1" xfId="1" applyNumberFormat="1" applyFont="1" applyFill="1" applyBorder="1" applyAlignment="1">
      <alignment wrapText="1"/>
    </xf>
    <xf numFmtId="0" fontId="22" fillId="0" borderId="1" xfId="0" applyFont="1" applyBorder="1" applyAlignment="1">
      <alignment horizontal="center" wrapText="1"/>
    </xf>
    <xf numFmtId="0" fontId="22" fillId="0" borderId="3" xfId="0" applyFont="1" applyBorder="1" applyAlignment="1">
      <alignment horizontal="center" wrapText="1"/>
    </xf>
    <xf numFmtId="0" fontId="22" fillId="0" borderId="3" xfId="0" applyFont="1" applyBorder="1" applyAlignment="1">
      <alignment wrapText="1"/>
    </xf>
    <xf numFmtId="164" fontId="22" fillId="2" borderId="3" xfId="1" applyNumberFormat="1" applyFont="1" applyFill="1" applyBorder="1" applyAlignment="1">
      <alignment wrapText="1"/>
    </xf>
    <xf numFmtId="0" fontId="22" fillId="0" borderId="1" xfId="0" applyFont="1" applyBorder="1"/>
    <xf numFmtId="164" fontId="7" fillId="2" borderId="1" xfId="1" applyNumberFormat="1" applyFont="1" applyFill="1" applyBorder="1" applyAlignment="1">
      <alignment wrapText="1"/>
    </xf>
    <xf numFmtId="164" fontId="25" fillId="2" borderId="1" xfId="1" applyNumberFormat="1" applyFont="1" applyFill="1" applyBorder="1" applyAlignment="1">
      <alignment wrapText="1"/>
    </xf>
    <xf numFmtId="164" fontId="26" fillId="7" borderId="1" xfId="1" applyNumberFormat="1" applyFont="1" applyFill="1" applyBorder="1" applyAlignment="1">
      <alignment wrapText="1"/>
    </xf>
    <xf numFmtId="164" fontId="7" fillId="7" borderId="1" xfId="1" applyNumberFormat="1" applyFont="1" applyFill="1" applyBorder="1" applyAlignment="1">
      <alignment wrapText="1"/>
    </xf>
    <xf numFmtId="0" fontId="7" fillId="2" borderId="21" xfId="0" applyFont="1" applyFill="1" applyBorder="1" applyAlignment="1">
      <alignment horizontal="left" wrapText="1"/>
    </xf>
    <xf numFmtId="0" fontId="10" fillId="0" borderId="1" xfId="0" applyFont="1" applyBorder="1" applyAlignment="1">
      <alignment wrapText="1"/>
    </xf>
    <xf numFmtId="164" fontId="11" fillId="7" borderId="5" xfId="1" applyNumberFormat="1" applyFont="1" applyFill="1" applyBorder="1" applyAlignment="1">
      <alignment wrapText="1"/>
    </xf>
    <xf numFmtId="0" fontId="6" fillId="0" borderId="1" xfId="0" applyFont="1" applyFill="1" applyBorder="1" applyAlignment="1">
      <alignment horizontal="center" wrapText="1"/>
    </xf>
    <xf numFmtId="164" fontId="6" fillId="0" borderId="1" xfId="1" applyNumberFormat="1" applyFont="1" applyFill="1" applyBorder="1" applyAlignment="1">
      <alignment wrapText="1"/>
    </xf>
    <xf numFmtId="0" fontId="6" fillId="0" borderId="1" xfId="1" applyNumberFormat="1" applyFont="1" applyFill="1" applyBorder="1" applyAlignment="1">
      <alignment wrapText="1"/>
    </xf>
    <xf numFmtId="164" fontId="14" fillId="10" borderId="5" xfId="1" applyNumberFormat="1" applyFont="1" applyFill="1" applyBorder="1" applyAlignment="1">
      <alignment wrapText="1"/>
    </xf>
    <xf numFmtId="164" fontId="13" fillId="9" borderId="3" xfId="1" applyNumberFormat="1" applyFont="1" applyFill="1" applyBorder="1" applyAlignment="1">
      <alignment wrapText="1"/>
    </xf>
    <xf numFmtId="164" fontId="13" fillId="12" borderId="1" xfId="1" applyNumberFormat="1" applyFont="1" applyFill="1" applyBorder="1" applyAlignment="1">
      <alignment wrapText="1"/>
    </xf>
    <xf numFmtId="164" fontId="13" fillId="11" borderId="1" xfId="1" applyNumberFormat="1" applyFont="1" applyFill="1" applyBorder="1" applyAlignment="1">
      <alignment wrapText="1"/>
    </xf>
    <xf numFmtId="164" fontId="13" fillId="7" borderId="1" xfId="1" applyNumberFormat="1" applyFont="1" applyFill="1" applyBorder="1" applyAlignment="1">
      <alignment wrapText="1"/>
    </xf>
    <xf numFmtId="164" fontId="13" fillId="11" borderId="29" xfId="1" applyNumberFormat="1" applyFont="1" applyFill="1" applyBorder="1" applyAlignment="1">
      <alignment wrapText="1"/>
    </xf>
    <xf numFmtId="164" fontId="13" fillId="12" borderId="29" xfId="1" applyNumberFormat="1" applyFont="1" applyFill="1" applyBorder="1" applyAlignment="1">
      <alignment wrapText="1"/>
    </xf>
    <xf numFmtId="164" fontId="13" fillId="12" borderId="5" xfId="1" applyNumberFormat="1" applyFont="1" applyFill="1" applyBorder="1" applyAlignment="1">
      <alignment wrapText="1"/>
    </xf>
    <xf numFmtId="164" fontId="13" fillId="12" borderId="13" xfId="1" applyNumberFormat="1" applyFont="1" applyFill="1" applyBorder="1" applyAlignment="1">
      <alignment horizontal="right" wrapText="1"/>
    </xf>
    <xf numFmtId="0" fontId="1" fillId="0" borderId="2" xfId="0" applyFont="1" applyBorder="1" applyAlignment="1">
      <alignment wrapText="1"/>
    </xf>
    <xf numFmtId="0" fontId="6" fillId="6" borderId="16" xfId="0" applyFont="1" applyFill="1" applyBorder="1" applyAlignment="1">
      <alignment wrapText="1"/>
    </xf>
    <xf numFmtId="0" fontId="6" fillId="0" borderId="17" xfId="0" applyFont="1" applyBorder="1" applyAlignment="1">
      <alignment wrapText="1"/>
    </xf>
    <xf numFmtId="0" fontId="6" fillId="0" borderId="24" xfId="0" applyFont="1" applyBorder="1" applyAlignment="1">
      <alignment wrapText="1"/>
    </xf>
    <xf numFmtId="0" fontId="6" fillId="0" borderId="16" xfId="0" applyFont="1" applyFill="1" applyBorder="1" applyAlignment="1">
      <alignment wrapText="1"/>
    </xf>
    <xf numFmtId="0" fontId="6" fillId="0" borderId="16" xfId="0" applyFont="1" applyFill="1" applyBorder="1" applyAlignment="1">
      <alignment horizontal="center" wrapText="1"/>
    </xf>
    <xf numFmtId="0" fontId="11" fillId="0" borderId="16" xfId="0" applyFont="1" applyFill="1" applyBorder="1" applyAlignment="1">
      <alignment horizontal="center" wrapText="1"/>
    </xf>
    <xf numFmtId="0" fontId="11" fillId="13" borderId="13" xfId="0" applyFont="1" applyFill="1" applyBorder="1" applyAlignment="1">
      <alignment wrapText="1"/>
    </xf>
    <xf numFmtId="0" fontId="13" fillId="14" borderId="25" xfId="0" applyFont="1" applyFill="1" applyBorder="1" applyAlignment="1">
      <alignment wrapText="1"/>
    </xf>
    <xf numFmtId="0" fontId="14" fillId="14" borderId="26" xfId="0" applyFont="1" applyFill="1" applyBorder="1" applyAlignment="1">
      <alignment wrapText="1"/>
    </xf>
    <xf numFmtId="0" fontId="14" fillId="14" borderId="27" xfId="0" applyFont="1" applyFill="1" applyBorder="1" applyAlignment="1">
      <alignment wrapText="1"/>
    </xf>
    <xf numFmtId="0" fontId="7" fillId="2" borderId="21" xfId="0" applyFont="1" applyFill="1" applyBorder="1" applyAlignment="1">
      <alignment horizontal="left" wrapText="1"/>
    </xf>
    <xf numFmtId="0" fontId="9" fillId="0" borderId="22" xfId="0" applyFont="1" applyBorder="1" applyAlignment="1">
      <alignment horizontal="left" wrapText="1"/>
    </xf>
    <xf numFmtId="0" fontId="9" fillId="0" borderId="23" xfId="0" applyFont="1" applyBorder="1" applyAlignment="1">
      <alignment horizontal="left" wrapText="1"/>
    </xf>
    <xf numFmtId="0" fontId="13" fillId="2" borderId="13" xfId="0" applyFont="1" applyFill="1" applyBorder="1" applyAlignment="1">
      <alignment horizontal="center" wrapText="1"/>
    </xf>
    <xf numFmtId="0" fontId="13" fillId="0" borderId="17" xfId="0" applyFont="1" applyBorder="1" applyAlignment="1">
      <alignment horizontal="center" wrapText="1"/>
    </xf>
    <xf numFmtId="164" fontId="14" fillId="4" borderId="14" xfId="1" applyNumberFormat="1" applyFont="1" applyFill="1" applyBorder="1" applyAlignment="1">
      <alignment horizontal="center" wrapText="1"/>
    </xf>
    <xf numFmtId="164" fontId="14" fillId="4" borderId="18" xfId="1" applyNumberFormat="1" applyFont="1" applyFill="1" applyBorder="1" applyAlignment="1">
      <alignment horizontal="center" wrapText="1"/>
    </xf>
    <xf numFmtId="164" fontId="14" fillId="4" borderId="15" xfId="1" applyNumberFormat="1" applyFont="1" applyFill="1" applyBorder="1" applyAlignment="1">
      <alignment horizontal="center" wrapText="1"/>
    </xf>
    <xf numFmtId="0" fontId="13" fillId="7" borderId="16" xfId="0" applyFont="1" applyFill="1" applyBorder="1" applyAlignment="1">
      <alignment wrapText="1"/>
    </xf>
    <xf numFmtId="0" fontId="14" fillId="7" borderId="17" xfId="0" applyFont="1" applyFill="1" applyBorder="1" applyAlignment="1">
      <alignment wrapText="1"/>
    </xf>
    <xf numFmtId="0" fontId="14" fillId="7" borderId="24" xfId="0" applyFont="1" applyFill="1" applyBorder="1" applyAlignment="1">
      <alignment wrapText="1"/>
    </xf>
    <xf numFmtId="0" fontId="6" fillId="0" borderId="16" xfId="0" applyFont="1" applyBorder="1" applyAlignment="1">
      <alignment horizontal="center" wrapText="1"/>
    </xf>
    <xf numFmtId="0" fontId="0" fillId="0" borderId="2" xfId="0" applyFont="1" applyBorder="1" applyAlignment="1">
      <alignment wrapText="1"/>
    </xf>
    <xf numFmtId="0" fontId="14" fillId="4" borderId="15" xfId="0" applyFont="1" applyFill="1" applyBorder="1" applyAlignment="1">
      <alignment wrapText="1"/>
    </xf>
    <xf numFmtId="0" fontId="0" fillId="0" borderId="31" xfId="0" applyFont="1" applyBorder="1" applyAlignment="1">
      <alignment horizontal="left" wrapText="1"/>
    </xf>
    <xf numFmtId="0" fontId="13" fillId="0" borderId="2" xfId="0" applyFont="1" applyBorder="1" applyAlignment="1">
      <alignment horizontal="center" wrapText="1"/>
    </xf>
    <xf numFmtId="0" fontId="13" fillId="8" borderId="25" xfId="0" applyFont="1" applyFill="1" applyBorder="1" applyAlignment="1">
      <alignment wrapText="1"/>
    </xf>
    <xf numFmtId="0" fontId="14" fillId="8" borderId="26" xfId="0" applyFont="1" applyFill="1" applyBorder="1" applyAlignment="1">
      <alignment wrapText="1"/>
    </xf>
    <xf numFmtId="0" fontId="14" fillId="8" borderId="27" xfId="0" applyFont="1" applyFill="1" applyBorder="1" applyAlignment="1">
      <alignment wrapText="1"/>
    </xf>
    <xf numFmtId="0" fontId="6" fillId="0" borderId="16" xfId="0" applyFont="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1582416</xdr:colOff>
      <xdr:row>33</xdr:row>
      <xdr:rowOff>19050</xdr:rowOff>
    </xdr:from>
    <xdr:to>
      <xdr:col>1</xdr:col>
      <xdr:colOff>323849</xdr:colOff>
      <xdr:row>36</xdr:row>
      <xdr:rowOff>88900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flipH="1">
          <a:off x="1582416" y="6096000"/>
          <a:ext cx="1738633" cy="107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NB:  Cambourne TTC</a:t>
          </a:r>
          <a:r>
            <a:rPr lang="en-GB" sz="1100" baseline="0"/>
            <a:t>   </a:t>
          </a:r>
          <a:r>
            <a:rPr lang="en-GB" sz="1100"/>
            <a:t> band D for 21/22 is £142.23.</a:t>
          </a:r>
        </a:p>
        <a:p>
          <a:r>
            <a:rPr lang="en-GB" sz="1100"/>
            <a:t>Small amount of houses still pay a management fee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E8B56-C82D-4FA4-B53C-05C9E564D251}">
  <sheetPr>
    <pageSetUpPr fitToPage="1"/>
  </sheetPr>
  <dimension ref="A1:G87"/>
  <sheetViews>
    <sheetView tabSelected="1" zoomScale="90" zoomScaleNormal="90" workbookViewId="0">
      <selection activeCell="C3" sqref="C3"/>
    </sheetView>
  </sheetViews>
  <sheetFormatPr defaultRowHeight="14.25" x14ac:dyDescent="0.2"/>
  <cols>
    <col min="1" max="1" width="26.5703125" style="29" customWidth="1"/>
    <col min="2" max="2" width="14.7109375" style="29" customWidth="1"/>
    <col min="3" max="3" width="54" style="29" customWidth="1"/>
    <col min="4" max="4" width="25.28515625" style="56" bestFit="1" customWidth="1"/>
    <col min="5" max="5" width="24.5703125" style="36" bestFit="1" customWidth="1"/>
    <col min="6" max="6" width="25" style="36" bestFit="1" customWidth="1"/>
    <col min="7" max="7" width="23.140625" style="36" bestFit="1" customWidth="1"/>
    <col min="8" max="16384" width="9.140625" style="29"/>
  </cols>
  <sheetData>
    <row r="1" spans="1:7" ht="54" customHeight="1" x14ac:dyDescent="0.3">
      <c r="A1" s="185" t="s">
        <v>187</v>
      </c>
      <c r="B1" s="186"/>
      <c r="C1" s="186"/>
      <c r="D1" s="186"/>
      <c r="E1" s="186"/>
      <c r="F1" s="186"/>
      <c r="G1" s="187"/>
    </row>
    <row r="2" spans="1:7" ht="25.5" x14ac:dyDescent="0.35">
      <c r="A2" s="7"/>
      <c r="B2" s="8"/>
      <c r="C2" s="188" t="s">
        <v>126</v>
      </c>
      <c r="D2" s="189"/>
      <c r="E2" s="190" t="s">
        <v>127</v>
      </c>
      <c r="F2" s="191"/>
      <c r="G2" s="192"/>
    </row>
    <row r="3" spans="1:7" s="51" customFormat="1" ht="54.75" thickBot="1" x14ac:dyDescent="0.3">
      <c r="A3" s="9" t="s">
        <v>121</v>
      </c>
      <c r="B3" s="10" t="s">
        <v>120</v>
      </c>
      <c r="C3" s="10" t="s">
        <v>144</v>
      </c>
      <c r="D3" s="10" t="s">
        <v>122</v>
      </c>
      <c r="E3" s="12" t="s">
        <v>172</v>
      </c>
      <c r="F3" s="13" t="s">
        <v>178</v>
      </c>
      <c r="G3" s="133" t="s">
        <v>156</v>
      </c>
    </row>
    <row r="4" spans="1:7" s="56" customFormat="1" ht="25.5" x14ac:dyDescent="0.35">
      <c r="A4" s="193" t="s">
        <v>152</v>
      </c>
      <c r="B4" s="194"/>
      <c r="C4" s="194"/>
      <c r="D4" s="194"/>
      <c r="E4" s="194"/>
      <c r="F4" s="194"/>
      <c r="G4" s="195"/>
    </row>
    <row r="5" spans="1:7" ht="60.75" x14ac:dyDescent="0.3">
      <c r="A5" s="47" t="s">
        <v>157</v>
      </c>
      <c r="B5" s="147" t="s">
        <v>102</v>
      </c>
      <c r="C5" s="148" t="s">
        <v>5</v>
      </c>
      <c r="D5" s="149">
        <v>2500</v>
      </c>
      <c r="E5" s="24">
        <v>0</v>
      </c>
      <c r="F5" s="24">
        <v>0</v>
      </c>
      <c r="G5" s="134">
        <v>0</v>
      </c>
    </row>
    <row r="6" spans="1:7" x14ac:dyDescent="0.2">
      <c r="A6" s="22"/>
      <c r="B6" s="147" t="s">
        <v>102</v>
      </c>
      <c r="C6" s="148" t="s">
        <v>161</v>
      </c>
      <c r="D6" s="149">
        <v>2000</v>
      </c>
      <c r="E6" s="24">
        <v>0</v>
      </c>
      <c r="F6" s="24">
        <v>0</v>
      </c>
      <c r="G6" s="134">
        <v>0</v>
      </c>
    </row>
    <row r="7" spans="1:7" ht="28.5" x14ac:dyDescent="0.2">
      <c r="A7" s="22"/>
      <c r="B7" s="147" t="s">
        <v>102</v>
      </c>
      <c r="C7" s="148" t="s">
        <v>176</v>
      </c>
      <c r="D7" s="149">
        <v>250</v>
      </c>
      <c r="E7" s="24">
        <v>0</v>
      </c>
      <c r="F7" s="24">
        <v>0</v>
      </c>
      <c r="G7" s="134">
        <v>0</v>
      </c>
    </row>
    <row r="8" spans="1:7" x14ac:dyDescent="0.2">
      <c r="A8" s="27"/>
      <c r="B8" s="150">
        <v>15</v>
      </c>
      <c r="C8" s="148" t="s">
        <v>62</v>
      </c>
      <c r="D8" s="149">
        <v>100</v>
      </c>
      <c r="E8" s="24">
        <v>100</v>
      </c>
      <c r="F8" s="25">
        <v>0</v>
      </c>
      <c r="G8" s="135">
        <v>50</v>
      </c>
    </row>
    <row r="9" spans="1:7" ht="20.25" x14ac:dyDescent="0.3">
      <c r="A9" s="44"/>
      <c r="B9" s="15"/>
      <c r="C9" s="45" t="s">
        <v>86</v>
      </c>
      <c r="D9" s="46">
        <f>SUM(D5:D8)</f>
        <v>4850</v>
      </c>
      <c r="E9" s="41">
        <f>SUM(E5:E8)</f>
        <v>100</v>
      </c>
      <c r="F9" s="19">
        <f>SUM(F5:F8)</f>
        <v>0</v>
      </c>
      <c r="G9" s="136">
        <f>SUM(G5:G8)</f>
        <v>50</v>
      </c>
    </row>
    <row r="10" spans="1:7" x14ac:dyDescent="0.2">
      <c r="A10" s="196"/>
      <c r="B10" s="176"/>
      <c r="C10" s="176"/>
      <c r="D10" s="176"/>
      <c r="E10" s="176"/>
      <c r="F10" s="176"/>
      <c r="G10" s="177"/>
    </row>
    <row r="11" spans="1:7" ht="20.25" x14ac:dyDescent="0.3">
      <c r="A11" s="47" t="s">
        <v>0</v>
      </c>
      <c r="B11" s="151">
        <v>1</v>
      </c>
      <c r="C11" s="152" t="s">
        <v>57</v>
      </c>
      <c r="D11" s="153">
        <v>43715</v>
      </c>
      <c r="E11" s="19">
        <v>42042.5</v>
      </c>
      <c r="F11" s="20">
        <v>9536.06</v>
      </c>
      <c r="G11" s="137">
        <v>21255.74</v>
      </c>
    </row>
    <row r="12" spans="1:7" x14ac:dyDescent="0.2">
      <c r="A12" s="22"/>
      <c r="B12" s="150" t="s">
        <v>102</v>
      </c>
      <c r="C12" s="148" t="s">
        <v>92</v>
      </c>
      <c r="D12" s="149">
        <v>11250</v>
      </c>
      <c r="E12" s="24">
        <v>0</v>
      </c>
      <c r="F12" s="24">
        <v>0</v>
      </c>
      <c r="G12" s="134">
        <v>0</v>
      </c>
    </row>
    <row r="13" spans="1:7" x14ac:dyDescent="0.2">
      <c r="A13" s="27"/>
      <c r="B13" s="150">
        <v>3</v>
      </c>
      <c r="C13" s="148" t="s">
        <v>94</v>
      </c>
      <c r="D13" s="149">
        <v>2623</v>
      </c>
      <c r="E13" s="24">
        <v>1261.28</v>
      </c>
      <c r="F13" s="25">
        <v>500</v>
      </c>
      <c r="G13" s="135">
        <v>2175.2800000000002</v>
      </c>
    </row>
    <row r="14" spans="1:7" x14ac:dyDescent="0.2">
      <c r="A14" s="27"/>
      <c r="B14" s="150">
        <v>3</v>
      </c>
      <c r="C14" s="148" t="s">
        <v>108</v>
      </c>
      <c r="D14" s="149">
        <v>675</v>
      </c>
      <c r="E14" s="24">
        <v>0</v>
      </c>
      <c r="F14" s="24">
        <v>0</v>
      </c>
      <c r="G14" s="134">
        <v>0</v>
      </c>
    </row>
    <row r="15" spans="1:7" x14ac:dyDescent="0.2">
      <c r="A15" s="27"/>
      <c r="B15" s="150">
        <v>4</v>
      </c>
      <c r="C15" s="148" t="s">
        <v>95</v>
      </c>
      <c r="D15" s="149">
        <v>3523.5</v>
      </c>
      <c r="E15" s="24">
        <v>5802.02</v>
      </c>
      <c r="F15" s="25">
        <v>1998.4</v>
      </c>
      <c r="G15" s="135">
        <v>6604.64</v>
      </c>
    </row>
    <row r="16" spans="1:7" x14ac:dyDescent="0.2">
      <c r="A16" s="27"/>
      <c r="B16" s="150">
        <v>4</v>
      </c>
      <c r="C16" s="148" t="s">
        <v>96</v>
      </c>
      <c r="D16" s="149">
        <v>889</v>
      </c>
      <c r="E16" s="24">
        <v>0</v>
      </c>
      <c r="F16" s="24">
        <v>0</v>
      </c>
      <c r="G16" s="134">
        <v>0</v>
      </c>
    </row>
    <row r="17" spans="1:7" x14ac:dyDescent="0.2">
      <c r="A17" s="27"/>
      <c r="B17" s="150">
        <v>5</v>
      </c>
      <c r="C17" s="148" t="s">
        <v>100</v>
      </c>
      <c r="D17" s="149">
        <v>500</v>
      </c>
      <c r="E17" s="24">
        <v>0</v>
      </c>
      <c r="F17" s="25">
        <v>0</v>
      </c>
      <c r="G17" s="135">
        <v>60</v>
      </c>
    </row>
    <row r="18" spans="1:7" x14ac:dyDescent="0.2">
      <c r="A18" s="27"/>
      <c r="B18" s="150">
        <v>6</v>
      </c>
      <c r="C18" s="148" t="s">
        <v>1</v>
      </c>
      <c r="D18" s="149">
        <v>120</v>
      </c>
      <c r="E18" s="24">
        <v>200</v>
      </c>
      <c r="F18" s="25">
        <v>0</v>
      </c>
      <c r="G18" s="135">
        <v>0</v>
      </c>
    </row>
    <row r="19" spans="1:7" x14ac:dyDescent="0.2">
      <c r="A19" s="27"/>
      <c r="B19" s="150">
        <v>7</v>
      </c>
      <c r="C19" s="148" t="s">
        <v>97</v>
      </c>
      <c r="D19" s="149">
        <v>1200</v>
      </c>
      <c r="E19" s="24">
        <v>2500</v>
      </c>
      <c r="F19" s="25">
        <v>2040</v>
      </c>
      <c r="G19" s="135">
        <v>2750</v>
      </c>
    </row>
    <row r="20" spans="1:7" x14ac:dyDescent="0.2">
      <c r="A20" s="27"/>
      <c r="B20" s="150">
        <v>7</v>
      </c>
      <c r="C20" s="148" t="s">
        <v>98</v>
      </c>
      <c r="D20" s="149">
        <v>900</v>
      </c>
      <c r="E20" s="24">
        <v>0</v>
      </c>
      <c r="F20" s="24">
        <v>0</v>
      </c>
      <c r="G20" s="134">
        <v>0</v>
      </c>
    </row>
    <row r="21" spans="1:7" x14ac:dyDescent="0.2">
      <c r="A21" s="27"/>
      <c r="B21" s="150" t="s">
        <v>102</v>
      </c>
      <c r="C21" s="148" t="s">
        <v>158</v>
      </c>
      <c r="D21" s="149">
        <v>2500</v>
      </c>
      <c r="E21" s="24">
        <v>0</v>
      </c>
      <c r="F21" s="24">
        <v>0</v>
      </c>
      <c r="G21" s="134">
        <v>0</v>
      </c>
    </row>
    <row r="22" spans="1:7" x14ac:dyDescent="0.2">
      <c r="A22" s="27"/>
      <c r="B22" s="150">
        <v>8</v>
      </c>
      <c r="C22" s="148" t="s">
        <v>60</v>
      </c>
      <c r="D22" s="149">
        <v>250</v>
      </c>
      <c r="E22" s="24">
        <v>1000</v>
      </c>
      <c r="F22" s="25">
        <v>24</v>
      </c>
      <c r="G22" s="135">
        <v>72</v>
      </c>
    </row>
    <row r="23" spans="1:7" x14ac:dyDescent="0.2">
      <c r="A23" s="27"/>
      <c r="B23" s="150">
        <v>9</v>
      </c>
      <c r="C23" s="148" t="s">
        <v>61</v>
      </c>
      <c r="D23" s="149">
        <v>40</v>
      </c>
      <c r="E23" s="24">
        <v>35</v>
      </c>
      <c r="F23" s="25">
        <v>35</v>
      </c>
      <c r="G23" s="135">
        <v>35</v>
      </c>
    </row>
    <row r="24" spans="1:7" x14ac:dyDescent="0.2">
      <c r="A24" s="27"/>
      <c r="B24" s="150">
        <v>10</v>
      </c>
      <c r="C24" s="148" t="s">
        <v>132</v>
      </c>
      <c r="D24" s="149">
        <v>850</v>
      </c>
      <c r="E24" s="24">
        <v>300</v>
      </c>
      <c r="F24" s="25">
        <v>0</v>
      </c>
      <c r="G24" s="135">
        <v>300</v>
      </c>
    </row>
    <row r="25" spans="1:7" x14ac:dyDescent="0.2">
      <c r="A25" s="27"/>
      <c r="B25" s="150">
        <v>10</v>
      </c>
      <c r="C25" s="148" t="s">
        <v>133</v>
      </c>
      <c r="D25" s="149">
        <v>1000</v>
      </c>
      <c r="E25" s="24">
        <v>0</v>
      </c>
      <c r="F25" s="24">
        <v>0</v>
      </c>
      <c r="G25" s="134">
        <v>0</v>
      </c>
    </row>
    <row r="26" spans="1:7" x14ac:dyDescent="0.2">
      <c r="A26" s="27"/>
      <c r="B26" s="150">
        <v>10</v>
      </c>
      <c r="C26" s="148" t="s">
        <v>134</v>
      </c>
      <c r="D26" s="149">
        <v>1800</v>
      </c>
      <c r="E26" s="24">
        <v>0</v>
      </c>
      <c r="F26" s="24">
        <v>0</v>
      </c>
      <c r="G26" s="134">
        <v>0</v>
      </c>
    </row>
    <row r="27" spans="1:7" x14ac:dyDescent="0.2">
      <c r="A27" s="27"/>
      <c r="B27" s="150">
        <v>11</v>
      </c>
      <c r="C27" s="148" t="s">
        <v>68</v>
      </c>
      <c r="D27" s="149">
        <v>1500</v>
      </c>
      <c r="E27" s="24">
        <v>350</v>
      </c>
      <c r="F27" s="25">
        <v>0</v>
      </c>
      <c r="G27" s="135">
        <v>350</v>
      </c>
    </row>
    <row r="28" spans="1:7" x14ac:dyDescent="0.2">
      <c r="A28" s="27"/>
      <c r="B28" s="147">
        <v>11</v>
      </c>
      <c r="C28" s="148" t="s">
        <v>146</v>
      </c>
      <c r="D28" s="149">
        <v>2301</v>
      </c>
      <c r="E28" s="24">
        <v>0</v>
      </c>
      <c r="F28" s="24">
        <v>0</v>
      </c>
      <c r="G28" s="134">
        <v>0</v>
      </c>
    </row>
    <row r="29" spans="1:7" x14ac:dyDescent="0.2">
      <c r="A29" s="27"/>
      <c r="B29" s="150">
        <v>12</v>
      </c>
      <c r="C29" s="148" t="s">
        <v>4</v>
      </c>
      <c r="D29" s="149">
        <v>400</v>
      </c>
      <c r="E29" s="24">
        <v>500</v>
      </c>
      <c r="F29" s="25">
        <v>344.74</v>
      </c>
      <c r="G29" s="135">
        <v>344.74</v>
      </c>
    </row>
    <row r="30" spans="1:7" x14ac:dyDescent="0.2">
      <c r="A30" s="27"/>
      <c r="B30" s="150">
        <v>13</v>
      </c>
      <c r="C30" s="148" t="s">
        <v>66</v>
      </c>
      <c r="D30" s="149">
        <v>1600</v>
      </c>
      <c r="E30" s="24">
        <v>800</v>
      </c>
      <c r="F30" s="25">
        <v>337</v>
      </c>
      <c r="G30" s="135">
        <v>337</v>
      </c>
    </row>
    <row r="31" spans="1:7" x14ac:dyDescent="0.2">
      <c r="A31" s="27"/>
      <c r="B31" s="150">
        <v>14</v>
      </c>
      <c r="C31" s="148" t="s">
        <v>64</v>
      </c>
      <c r="D31" s="149">
        <v>600</v>
      </c>
      <c r="E31" s="24">
        <v>300</v>
      </c>
      <c r="F31" s="25">
        <v>10.1</v>
      </c>
      <c r="G31" s="135">
        <v>330</v>
      </c>
    </row>
    <row r="32" spans="1:7" x14ac:dyDescent="0.2">
      <c r="A32" s="22"/>
      <c r="B32" s="147" t="s">
        <v>102</v>
      </c>
      <c r="C32" s="148" t="s">
        <v>103</v>
      </c>
      <c r="D32" s="149">
        <v>585</v>
      </c>
      <c r="E32" s="24">
        <v>0</v>
      </c>
      <c r="F32" s="25">
        <v>0</v>
      </c>
      <c r="G32" s="134">
        <v>0</v>
      </c>
    </row>
    <row r="33" spans="1:7" x14ac:dyDescent="0.2">
      <c r="A33" s="33"/>
      <c r="B33" s="34">
        <v>2</v>
      </c>
      <c r="C33" s="35" t="s">
        <v>38</v>
      </c>
      <c r="D33" s="36"/>
      <c r="E33" s="24">
        <v>3680</v>
      </c>
      <c r="F33" s="25">
        <v>8786.25</v>
      </c>
      <c r="G33" s="135">
        <v>8786.25</v>
      </c>
    </row>
    <row r="34" spans="1:7" x14ac:dyDescent="0.2">
      <c r="A34" s="33"/>
      <c r="B34" s="34" t="s">
        <v>70</v>
      </c>
      <c r="C34" s="35" t="s">
        <v>51</v>
      </c>
      <c r="D34" s="36"/>
      <c r="E34" s="24">
        <v>0</v>
      </c>
      <c r="F34" s="25">
        <v>0</v>
      </c>
      <c r="G34" s="134">
        <v>0</v>
      </c>
    </row>
    <row r="35" spans="1:7" x14ac:dyDescent="0.2">
      <c r="A35" s="33"/>
      <c r="B35" s="34" t="s">
        <v>70</v>
      </c>
      <c r="C35" s="35" t="s">
        <v>52</v>
      </c>
      <c r="D35" s="36"/>
      <c r="E35" s="24">
        <v>0</v>
      </c>
      <c r="F35" s="25">
        <v>0</v>
      </c>
      <c r="G35" s="134">
        <v>0</v>
      </c>
    </row>
    <row r="36" spans="1:7" s="51" customFormat="1" ht="20.25" x14ac:dyDescent="0.3">
      <c r="A36" s="37"/>
      <c r="B36" s="38"/>
      <c r="C36" s="45" t="s">
        <v>86</v>
      </c>
      <c r="D36" s="48">
        <f>SUM(D11:D35)</f>
        <v>78821.5</v>
      </c>
      <c r="E36" s="41">
        <f>SUM(E11:E35)</f>
        <v>58770.8</v>
      </c>
      <c r="F36" s="42">
        <f>SUM(F11:F35)</f>
        <v>23611.55</v>
      </c>
      <c r="G36" s="138">
        <f>SUM(G11:G35)</f>
        <v>43400.65</v>
      </c>
    </row>
    <row r="37" spans="1:7" x14ac:dyDescent="0.2">
      <c r="A37" s="175"/>
      <c r="B37" s="176"/>
      <c r="C37" s="176"/>
      <c r="D37" s="176"/>
      <c r="E37" s="176"/>
      <c r="F37" s="176"/>
      <c r="G37" s="177"/>
    </row>
    <row r="38" spans="1:7" ht="20.25" x14ac:dyDescent="0.3">
      <c r="A38" s="47" t="s">
        <v>7</v>
      </c>
      <c r="B38" s="28">
        <v>16</v>
      </c>
      <c r="C38" s="29" t="s">
        <v>72</v>
      </c>
      <c r="D38" s="107">
        <v>880</v>
      </c>
      <c r="E38" s="24">
        <v>900</v>
      </c>
      <c r="F38" s="25">
        <v>0</v>
      </c>
      <c r="G38" s="135">
        <v>880</v>
      </c>
    </row>
    <row r="39" spans="1:7" x14ac:dyDescent="0.2">
      <c r="A39" s="27"/>
      <c r="B39" s="28">
        <v>17</v>
      </c>
      <c r="C39" s="29" t="s">
        <v>8</v>
      </c>
      <c r="D39" s="30">
        <v>100</v>
      </c>
      <c r="E39" s="24">
        <v>180</v>
      </c>
      <c r="F39" s="25">
        <v>36</v>
      </c>
      <c r="G39" s="135">
        <v>72</v>
      </c>
    </row>
    <row r="40" spans="1:7" s="51" customFormat="1" ht="20.25" x14ac:dyDescent="0.3">
      <c r="A40" s="54"/>
      <c r="B40" s="38"/>
      <c r="C40" s="45" t="s">
        <v>86</v>
      </c>
      <c r="D40" s="48">
        <f t="shared" ref="D40" si="0">SUM(D38:D39)</f>
        <v>980</v>
      </c>
      <c r="E40" s="41">
        <f>SUM(E38:E39)</f>
        <v>1080</v>
      </c>
      <c r="F40" s="42">
        <f>SUM(F38:F39)</f>
        <v>36</v>
      </c>
      <c r="G40" s="138">
        <f>SUM(G38:G39)</f>
        <v>952</v>
      </c>
    </row>
    <row r="41" spans="1:7" s="56" customFormat="1" x14ac:dyDescent="0.2">
      <c r="A41" s="178"/>
      <c r="B41" s="176"/>
      <c r="C41" s="176"/>
      <c r="D41" s="176"/>
      <c r="E41" s="176"/>
      <c r="F41" s="176"/>
      <c r="G41" s="177"/>
    </row>
    <row r="42" spans="1:7" ht="20.25" x14ac:dyDescent="0.3">
      <c r="A42" s="47" t="s">
        <v>14</v>
      </c>
      <c r="B42" s="28">
        <v>18</v>
      </c>
      <c r="C42" s="29" t="s">
        <v>76</v>
      </c>
      <c r="D42" s="30">
        <v>3500</v>
      </c>
      <c r="E42" s="24">
        <v>3000</v>
      </c>
      <c r="F42" s="25">
        <v>0</v>
      </c>
      <c r="G42" s="135">
        <v>1000</v>
      </c>
    </row>
    <row r="43" spans="1:7" s="51" customFormat="1" ht="20.25" x14ac:dyDescent="0.3">
      <c r="A43" s="54"/>
      <c r="B43" s="38"/>
      <c r="C43" s="45" t="s">
        <v>86</v>
      </c>
      <c r="D43" s="48">
        <f t="shared" ref="D43" si="1">SUM(D42)</f>
        <v>3500</v>
      </c>
      <c r="E43" s="41">
        <f>SUM(E42)</f>
        <v>3000</v>
      </c>
      <c r="F43" s="42">
        <f>SUM(F42)</f>
        <v>0</v>
      </c>
      <c r="G43" s="138">
        <f>SUM(G42)</f>
        <v>1000</v>
      </c>
    </row>
    <row r="44" spans="1:7" s="56" customFormat="1" x14ac:dyDescent="0.2">
      <c r="A44" s="179"/>
      <c r="B44" s="176"/>
      <c r="C44" s="176"/>
      <c r="D44" s="176"/>
      <c r="E44" s="176"/>
      <c r="F44" s="176"/>
      <c r="G44" s="177"/>
    </row>
    <row r="45" spans="1:7" ht="40.5" x14ac:dyDescent="0.3">
      <c r="A45" s="47" t="s">
        <v>10</v>
      </c>
      <c r="B45" s="150">
        <v>19</v>
      </c>
      <c r="C45" s="148" t="s">
        <v>77</v>
      </c>
      <c r="D45" s="149">
        <v>800</v>
      </c>
      <c r="E45" s="24">
        <v>500</v>
      </c>
      <c r="F45" s="25">
        <v>0</v>
      </c>
      <c r="G45" s="135">
        <v>200</v>
      </c>
    </row>
    <row r="46" spans="1:7" ht="18" x14ac:dyDescent="0.25">
      <c r="A46" s="58"/>
      <c r="B46" s="147" t="s">
        <v>102</v>
      </c>
      <c r="C46" s="148" t="s">
        <v>163</v>
      </c>
      <c r="D46" s="149">
        <v>0</v>
      </c>
      <c r="E46" s="24">
        <v>0</v>
      </c>
      <c r="F46" s="24">
        <v>0</v>
      </c>
      <c r="G46" s="134">
        <v>0</v>
      </c>
    </row>
    <row r="47" spans="1:7" x14ac:dyDescent="0.2">
      <c r="A47" s="22"/>
      <c r="B47" s="147" t="s">
        <v>102</v>
      </c>
      <c r="C47" s="148" t="s">
        <v>117</v>
      </c>
      <c r="D47" s="149">
        <v>600</v>
      </c>
      <c r="E47" s="24">
        <v>0</v>
      </c>
      <c r="F47" s="24">
        <v>0</v>
      </c>
      <c r="G47" s="134">
        <v>0</v>
      </c>
    </row>
    <row r="48" spans="1:7" x14ac:dyDescent="0.2">
      <c r="A48" s="27"/>
      <c r="B48" s="150">
        <v>20</v>
      </c>
      <c r="C48" s="148" t="s">
        <v>78</v>
      </c>
      <c r="D48" s="149">
        <v>950</v>
      </c>
      <c r="E48" s="24">
        <v>500</v>
      </c>
      <c r="F48" s="25">
        <v>0</v>
      </c>
      <c r="G48" s="135">
        <v>500</v>
      </c>
    </row>
    <row r="49" spans="1:7" x14ac:dyDescent="0.2">
      <c r="A49" s="27"/>
      <c r="B49" s="150">
        <v>21</v>
      </c>
      <c r="C49" s="148" t="s">
        <v>79</v>
      </c>
      <c r="D49" s="149">
        <v>320</v>
      </c>
      <c r="E49" s="24">
        <v>320</v>
      </c>
      <c r="F49" s="25">
        <v>195</v>
      </c>
      <c r="G49" s="135">
        <v>195</v>
      </c>
    </row>
    <row r="50" spans="1:7" s="51" customFormat="1" ht="20.25" x14ac:dyDescent="0.3">
      <c r="A50" s="54"/>
      <c r="B50" s="38"/>
      <c r="C50" s="45" t="s">
        <v>86</v>
      </c>
      <c r="D50" s="48">
        <f t="shared" ref="D50" si="2">SUM(D45:D49)</f>
        <v>2670</v>
      </c>
      <c r="E50" s="41">
        <f>SUM(E45:E49)</f>
        <v>1320</v>
      </c>
      <c r="F50" s="42">
        <f>SUM(F45:F49)</f>
        <v>195</v>
      </c>
      <c r="G50" s="138">
        <f>SUM(G45:G49)</f>
        <v>895</v>
      </c>
    </row>
    <row r="51" spans="1:7" s="56" customFormat="1" x14ac:dyDescent="0.2">
      <c r="A51" s="179"/>
      <c r="B51" s="176"/>
      <c r="C51" s="176"/>
      <c r="D51" s="176"/>
      <c r="E51" s="176"/>
      <c r="F51" s="176"/>
      <c r="G51" s="177"/>
    </row>
    <row r="52" spans="1:7" ht="20.25" x14ac:dyDescent="0.3">
      <c r="A52" s="47" t="s">
        <v>11</v>
      </c>
      <c r="B52" s="28">
        <v>22</v>
      </c>
      <c r="C52" s="148" t="s">
        <v>74</v>
      </c>
      <c r="D52" s="149">
        <v>2000</v>
      </c>
      <c r="E52" s="24">
        <v>0</v>
      </c>
      <c r="F52" s="25">
        <v>0</v>
      </c>
      <c r="G52" s="135">
        <v>0</v>
      </c>
    </row>
    <row r="53" spans="1:7" s="51" customFormat="1" ht="20.25" x14ac:dyDescent="0.3">
      <c r="A53" s="54"/>
      <c r="B53" s="38"/>
      <c r="C53" s="45" t="s">
        <v>86</v>
      </c>
      <c r="D53" s="48">
        <f t="shared" ref="D53" si="3">SUM(D52)</f>
        <v>2000</v>
      </c>
      <c r="E53" s="41">
        <f>SUM(E52)</f>
        <v>0</v>
      </c>
      <c r="F53" s="42">
        <f>SUM(F52)</f>
        <v>0</v>
      </c>
      <c r="G53" s="138">
        <f>SUM(G52)</f>
        <v>0</v>
      </c>
    </row>
    <row r="54" spans="1:7" s="60" customFormat="1" ht="18" x14ac:dyDescent="0.25">
      <c r="A54" s="180"/>
      <c r="B54" s="176"/>
      <c r="C54" s="176"/>
      <c r="D54" s="176"/>
      <c r="E54" s="176"/>
      <c r="F54" s="176"/>
      <c r="G54" s="177"/>
    </row>
    <row r="55" spans="1:7" ht="20.25" x14ac:dyDescent="0.3">
      <c r="A55" s="47" t="s">
        <v>12</v>
      </c>
      <c r="B55" s="28">
        <v>27</v>
      </c>
      <c r="C55" s="148" t="s">
        <v>85</v>
      </c>
      <c r="D55" s="149">
        <v>3000</v>
      </c>
      <c r="E55" s="24">
        <v>1500</v>
      </c>
      <c r="F55" s="25">
        <v>330</v>
      </c>
      <c r="G55" s="135">
        <v>650</v>
      </c>
    </row>
    <row r="56" spans="1:7" s="51" customFormat="1" ht="20.25" x14ac:dyDescent="0.3">
      <c r="A56" s="37"/>
      <c r="C56" s="45" t="s">
        <v>86</v>
      </c>
      <c r="D56" s="48">
        <f t="shared" ref="D56" si="4">SUM(D55)</f>
        <v>3000</v>
      </c>
      <c r="E56" s="41">
        <f>SUM(E55)</f>
        <v>1500</v>
      </c>
      <c r="F56" s="42">
        <f>SUM(F55)</f>
        <v>330</v>
      </c>
      <c r="G56" s="138">
        <f>SUM(G55)</f>
        <v>650</v>
      </c>
    </row>
    <row r="57" spans="1:7" s="56" customFormat="1" x14ac:dyDescent="0.2">
      <c r="A57" s="178"/>
      <c r="B57" s="176"/>
      <c r="C57" s="176"/>
      <c r="D57" s="176"/>
      <c r="E57" s="176"/>
      <c r="F57" s="176"/>
      <c r="G57" s="177"/>
    </row>
    <row r="58" spans="1:7" ht="20.25" x14ac:dyDescent="0.3">
      <c r="A58" s="47" t="s">
        <v>32</v>
      </c>
      <c r="B58" s="28">
        <v>23</v>
      </c>
      <c r="C58" s="29" t="s">
        <v>33</v>
      </c>
      <c r="D58" s="30">
        <v>0</v>
      </c>
      <c r="E58" s="24">
        <v>0</v>
      </c>
      <c r="F58" s="25">
        <v>0</v>
      </c>
      <c r="G58" s="135">
        <v>0</v>
      </c>
    </row>
    <row r="59" spans="1:7" x14ac:dyDescent="0.2">
      <c r="A59" s="61"/>
      <c r="B59" s="28">
        <v>24</v>
      </c>
      <c r="C59" s="29" t="s">
        <v>83</v>
      </c>
      <c r="D59" s="30">
        <v>202</v>
      </c>
      <c r="E59" s="24">
        <v>202</v>
      </c>
      <c r="F59" s="25">
        <v>0</v>
      </c>
      <c r="G59" s="135">
        <v>202</v>
      </c>
    </row>
    <row r="60" spans="1:7" s="51" customFormat="1" ht="20.25" x14ac:dyDescent="0.3">
      <c r="A60" s="37"/>
      <c r="B60" s="38"/>
      <c r="C60" s="45" t="s">
        <v>86</v>
      </c>
      <c r="D60" s="48">
        <f t="shared" ref="D60" si="5">SUM(D58:D59)</f>
        <v>202</v>
      </c>
      <c r="E60" s="41">
        <f>SUM(E58:E59)</f>
        <v>202</v>
      </c>
      <c r="F60" s="42">
        <f>SUM(F58:F59)</f>
        <v>0</v>
      </c>
      <c r="G60" s="138">
        <f>SUM(G58:G59)</f>
        <v>202</v>
      </c>
    </row>
    <row r="61" spans="1:7" s="56" customFormat="1" x14ac:dyDescent="0.2">
      <c r="A61" s="178"/>
      <c r="B61" s="176"/>
      <c r="C61" s="176"/>
      <c r="D61" s="176"/>
      <c r="E61" s="176"/>
      <c r="F61" s="176"/>
      <c r="G61" s="177"/>
    </row>
    <row r="62" spans="1:7" ht="40.5" x14ac:dyDescent="0.3">
      <c r="A62" s="47" t="s">
        <v>59</v>
      </c>
      <c r="B62" s="150">
        <v>31</v>
      </c>
      <c r="C62" s="148" t="s">
        <v>81</v>
      </c>
      <c r="D62" s="149">
        <v>5000</v>
      </c>
      <c r="E62" s="24">
        <v>0</v>
      </c>
      <c r="F62" s="25">
        <v>1270</v>
      </c>
      <c r="G62" s="135">
        <v>2580</v>
      </c>
    </row>
    <row r="63" spans="1:7" x14ac:dyDescent="0.2">
      <c r="A63" s="22"/>
      <c r="B63" s="147" t="s">
        <v>102</v>
      </c>
      <c r="C63" s="154" t="s">
        <v>145</v>
      </c>
      <c r="D63" s="149">
        <v>2400</v>
      </c>
      <c r="E63" s="24">
        <v>0</v>
      </c>
      <c r="F63" s="24">
        <v>0</v>
      </c>
      <c r="G63" s="134">
        <v>0</v>
      </c>
    </row>
    <row r="64" spans="1:7" x14ac:dyDescent="0.2">
      <c r="A64" s="22"/>
      <c r="B64" s="147" t="s">
        <v>102</v>
      </c>
      <c r="C64" s="148" t="s">
        <v>104</v>
      </c>
      <c r="D64" s="149">
        <v>600</v>
      </c>
      <c r="E64" s="24">
        <v>0</v>
      </c>
      <c r="F64" s="24">
        <v>0</v>
      </c>
      <c r="G64" s="134">
        <v>0</v>
      </c>
    </row>
    <row r="65" spans="1:7" x14ac:dyDescent="0.2">
      <c r="A65" s="22"/>
      <c r="B65" s="147" t="s">
        <v>102</v>
      </c>
      <c r="C65" s="148" t="s">
        <v>105</v>
      </c>
      <c r="D65" s="149">
        <v>2000</v>
      </c>
      <c r="E65" s="24">
        <v>0</v>
      </c>
      <c r="F65" s="25">
        <v>0</v>
      </c>
      <c r="G65" s="134">
        <v>0</v>
      </c>
    </row>
    <row r="66" spans="1:7" ht="28.5" x14ac:dyDescent="0.2">
      <c r="A66" s="22"/>
      <c r="B66" s="147" t="s">
        <v>102</v>
      </c>
      <c r="C66" s="148" t="s">
        <v>106</v>
      </c>
      <c r="D66" s="149">
        <v>300</v>
      </c>
      <c r="E66" s="24">
        <v>0</v>
      </c>
      <c r="F66" s="24">
        <v>0</v>
      </c>
      <c r="G66" s="134">
        <v>0</v>
      </c>
    </row>
    <row r="67" spans="1:7" s="51" customFormat="1" ht="20.25" x14ac:dyDescent="0.3">
      <c r="A67" s="54"/>
      <c r="B67" s="38"/>
      <c r="C67" s="45" t="s">
        <v>86</v>
      </c>
      <c r="D67" s="48">
        <f>SUM(D62:D66)</f>
        <v>10300</v>
      </c>
      <c r="E67" s="41">
        <f>SUM(E62:E66)</f>
        <v>0</v>
      </c>
      <c r="F67" s="42">
        <f>SUM(F62:F66)</f>
        <v>1270</v>
      </c>
      <c r="G67" s="138">
        <f>SUM(G62:G66)</f>
        <v>2580</v>
      </c>
    </row>
    <row r="68" spans="1:7" s="56" customFormat="1" x14ac:dyDescent="0.2">
      <c r="A68" s="179"/>
      <c r="B68" s="176"/>
      <c r="C68" s="176"/>
      <c r="D68" s="176"/>
      <c r="E68" s="176"/>
      <c r="F68" s="176"/>
      <c r="G68" s="177"/>
    </row>
    <row r="69" spans="1:7" ht="20.25" x14ac:dyDescent="0.3">
      <c r="A69" s="47" t="s">
        <v>58</v>
      </c>
      <c r="B69" s="28">
        <v>25</v>
      </c>
      <c r="C69" s="29" t="s">
        <v>42</v>
      </c>
      <c r="D69" s="30">
        <v>500</v>
      </c>
      <c r="E69" s="24">
        <v>500</v>
      </c>
      <c r="F69" s="25">
        <v>242.32</v>
      </c>
      <c r="G69" s="135">
        <v>350</v>
      </c>
    </row>
    <row r="70" spans="1:7" s="51" customFormat="1" ht="20.25" x14ac:dyDescent="0.3">
      <c r="A70" s="37"/>
      <c r="C70" s="45" t="s">
        <v>86</v>
      </c>
      <c r="D70" s="48">
        <f t="shared" ref="D70" si="6">SUM(D69)</f>
        <v>500</v>
      </c>
      <c r="E70" s="41">
        <f>SUM(E69)</f>
        <v>500</v>
      </c>
      <c r="F70" s="42">
        <f>SUM(F69)</f>
        <v>242.32</v>
      </c>
      <c r="G70" s="138">
        <f>SUM(G69)</f>
        <v>350</v>
      </c>
    </row>
    <row r="71" spans="1:7" s="51" customFormat="1" ht="18" x14ac:dyDescent="0.25">
      <c r="A71" s="111"/>
      <c r="B71" s="181"/>
      <c r="C71" s="176"/>
      <c r="D71" s="176"/>
      <c r="E71" s="176"/>
      <c r="F71" s="176"/>
      <c r="G71" s="177"/>
    </row>
    <row r="72" spans="1:7" s="63" customFormat="1" ht="26.25" thickBot="1" x14ac:dyDescent="0.4">
      <c r="A72" s="100"/>
      <c r="B72" s="101"/>
      <c r="C72" s="92" t="s">
        <v>155</v>
      </c>
      <c r="D72" s="93">
        <f>SUM(D70,D67,D60,D56,D53,D50,D40,D43,D36,D9)</f>
        <v>106823.5</v>
      </c>
      <c r="E72" s="118">
        <f>SUM(E70,E67,E60,E56,E53,E50,E40,E43,E36,E9)</f>
        <v>66472.800000000003</v>
      </c>
      <c r="F72" s="119">
        <f>SUM(F70,F67,F60,F56,F53,F50,F40,F43,F36)</f>
        <v>25684.87</v>
      </c>
      <c r="G72" s="139">
        <f>SUM(G70,G67,G60,G56,G53,G50,G40,G43,G36)</f>
        <v>50029.65</v>
      </c>
    </row>
    <row r="73" spans="1:7" s="56" customFormat="1" ht="25.5" x14ac:dyDescent="0.35">
      <c r="A73" s="182" t="s">
        <v>91</v>
      </c>
      <c r="B73" s="183"/>
      <c r="C73" s="183"/>
      <c r="D73" s="183"/>
      <c r="E73" s="183"/>
      <c r="F73" s="183"/>
      <c r="G73" s="184"/>
    </row>
    <row r="74" spans="1:7" ht="51" x14ac:dyDescent="0.35">
      <c r="A74" s="61"/>
      <c r="B74" s="29">
        <v>28</v>
      </c>
      <c r="C74" s="68" t="s">
        <v>181</v>
      </c>
      <c r="D74" s="156">
        <v>84074.95</v>
      </c>
      <c r="E74" s="24">
        <v>66472.800000000003</v>
      </c>
      <c r="F74" s="25">
        <v>66472.800000000003</v>
      </c>
      <c r="G74" s="135">
        <v>66472.800000000003</v>
      </c>
    </row>
    <row r="75" spans="1:7" x14ac:dyDescent="0.2">
      <c r="A75" s="71"/>
      <c r="B75" s="72">
        <v>29</v>
      </c>
      <c r="C75" s="72" t="s">
        <v>84</v>
      </c>
      <c r="D75" s="36"/>
      <c r="E75" s="36">
        <v>0</v>
      </c>
      <c r="F75" s="73">
        <v>0</v>
      </c>
      <c r="G75" s="135"/>
    </row>
    <row r="76" spans="1:7" ht="22.5" customHeight="1" x14ac:dyDescent="0.2">
      <c r="A76" s="74"/>
      <c r="B76" s="147" t="s">
        <v>102</v>
      </c>
      <c r="C76" s="148" t="s">
        <v>150</v>
      </c>
      <c r="D76" s="23">
        <v>2000</v>
      </c>
      <c r="E76" s="24">
        <v>0</v>
      </c>
      <c r="F76" s="25">
        <v>0</v>
      </c>
      <c r="G76" s="135">
        <v>2000</v>
      </c>
    </row>
    <row r="77" spans="1:7" ht="26.25" thickBot="1" x14ac:dyDescent="0.4">
      <c r="A77" s="97"/>
      <c r="B77" s="78"/>
      <c r="C77" s="98" t="s">
        <v>153</v>
      </c>
      <c r="D77" s="99">
        <f>SUM(D74:D76)</f>
        <v>86074.95</v>
      </c>
      <c r="E77" s="115">
        <f>SUM(E74:E76)</f>
        <v>66472.800000000003</v>
      </c>
      <c r="F77" s="116">
        <f>SUM(F74:F76)</f>
        <v>66472.800000000003</v>
      </c>
      <c r="G77" s="140">
        <f>SUM(G74:G76)</f>
        <v>68472.800000000003</v>
      </c>
    </row>
    <row r="78" spans="1:7" s="56" customFormat="1" ht="25.5" x14ac:dyDescent="0.35">
      <c r="A78" s="182" t="s">
        <v>151</v>
      </c>
      <c r="B78" s="183"/>
      <c r="C78" s="183"/>
      <c r="D78" s="183"/>
      <c r="E78" s="183"/>
      <c r="F78" s="183"/>
      <c r="G78" s="184"/>
    </row>
    <row r="79" spans="1:7" ht="28.5" x14ac:dyDescent="0.2">
      <c r="A79" s="74"/>
      <c r="B79" s="56">
        <v>30</v>
      </c>
      <c r="C79" s="56" t="s">
        <v>167</v>
      </c>
      <c r="D79" s="129">
        <v>33953.68</v>
      </c>
      <c r="E79" s="24">
        <v>33953.68</v>
      </c>
      <c r="F79" s="25">
        <v>33953.68</v>
      </c>
      <c r="G79" s="141">
        <v>33953.68</v>
      </c>
    </row>
    <row r="80" spans="1:7" ht="28.5" x14ac:dyDescent="0.2">
      <c r="A80" s="55"/>
      <c r="B80" s="56"/>
      <c r="C80" s="75" t="s">
        <v>165</v>
      </c>
      <c r="D80" s="69">
        <v>21589.5</v>
      </c>
      <c r="E80" s="24">
        <v>0</v>
      </c>
      <c r="F80" s="25">
        <v>0</v>
      </c>
      <c r="G80" s="135">
        <v>10756.5</v>
      </c>
    </row>
    <row r="81" spans="1:7" ht="29.25" thickBot="1" x14ac:dyDescent="0.25">
      <c r="A81" s="77"/>
      <c r="B81" s="78"/>
      <c r="C81" s="79" t="s">
        <v>166</v>
      </c>
      <c r="D81" s="80">
        <v>11010</v>
      </c>
      <c r="E81" s="82">
        <v>0</v>
      </c>
      <c r="F81" s="83">
        <v>0</v>
      </c>
      <c r="G81" s="142">
        <v>11010</v>
      </c>
    </row>
    <row r="82" spans="1:7" ht="25.5" x14ac:dyDescent="0.35">
      <c r="A82" s="94"/>
      <c r="B82" s="16"/>
      <c r="C82" s="95" t="s">
        <v>154</v>
      </c>
      <c r="D82" s="96">
        <f>SUM(D79:D81)</f>
        <v>66553.179999999993</v>
      </c>
      <c r="E82" s="121">
        <f>SUM(E79:E81)</f>
        <v>33953.68</v>
      </c>
      <c r="F82" s="121">
        <f>SUM(F79:F81)</f>
        <v>33953.68</v>
      </c>
      <c r="G82" s="143">
        <f>SUM(G79:G81)</f>
        <v>55720.18</v>
      </c>
    </row>
    <row r="83" spans="1:7" x14ac:dyDescent="0.2">
      <c r="A83" s="61"/>
      <c r="C83" s="6"/>
      <c r="G83" s="134"/>
    </row>
    <row r="84" spans="1:7" ht="51" x14ac:dyDescent="0.35">
      <c r="A84" s="61"/>
      <c r="C84" s="64" t="s">
        <v>164</v>
      </c>
      <c r="D84" s="105">
        <f>D77-D72</f>
        <v>-20748.550000000003</v>
      </c>
      <c r="E84" s="157">
        <f t="shared" ref="E84:G84" si="7">E77-E72</f>
        <v>0</v>
      </c>
      <c r="F84" s="158">
        <f t="shared" si="7"/>
        <v>40787.930000000008</v>
      </c>
      <c r="G84" s="144">
        <f t="shared" si="7"/>
        <v>18443.150000000001</v>
      </c>
    </row>
    <row r="85" spans="1:7" ht="74.25" customHeight="1" x14ac:dyDescent="0.35">
      <c r="A85" s="123"/>
      <c r="B85" s="124"/>
      <c r="C85" s="125"/>
      <c r="D85" s="126"/>
      <c r="E85" s="173" t="s">
        <v>180</v>
      </c>
      <c r="F85" s="174"/>
      <c r="G85" s="145">
        <f>G84+G79</f>
        <v>52396.83</v>
      </c>
    </row>
    <row r="86" spans="1:7" ht="51.75" thickBot="1" x14ac:dyDescent="0.4">
      <c r="A86" s="90"/>
      <c r="B86" s="91"/>
      <c r="C86" s="128" t="s">
        <v>179</v>
      </c>
      <c r="D86" s="106">
        <v>20748.55</v>
      </c>
      <c r="E86" s="122"/>
      <c r="F86" s="122"/>
      <c r="G86" s="146"/>
    </row>
    <row r="87" spans="1:7" x14ac:dyDescent="0.2">
      <c r="A87" s="16"/>
      <c r="B87" s="16"/>
      <c r="C87" s="16"/>
      <c r="D87" s="86"/>
      <c r="E87" s="88"/>
      <c r="F87" s="88"/>
      <c r="G87" s="88"/>
    </row>
  </sheetData>
  <mergeCells count="17">
    <mergeCell ref="A1:G1"/>
    <mergeCell ref="C2:D2"/>
    <mergeCell ref="E2:G2"/>
    <mergeCell ref="A4:G4"/>
    <mergeCell ref="A10:G10"/>
    <mergeCell ref="E85:F85"/>
    <mergeCell ref="A37:G37"/>
    <mergeCell ref="A41:G41"/>
    <mergeCell ref="A44:G44"/>
    <mergeCell ref="A51:G51"/>
    <mergeCell ref="A54:G54"/>
    <mergeCell ref="A57:G57"/>
    <mergeCell ref="A61:G61"/>
    <mergeCell ref="A68:G68"/>
    <mergeCell ref="B71:G71"/>
    <mergeCell ref="A73:G73"/>
    <mergeCell ref="A78:G78"/>
  </mergeCells>
  <pageMargins left="0.23622047244094491" right="0.23622047244094491" top="0.74803149606299213" bottom="0.74803149606299213" header="0.31496062992125984" footer="0.31496062992125984"/>
  <pageSetup paperSize="9" scale="74" fitToHeight="4" orientation="landscape" horizontalDpi="4294967293" copies="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F9D71-DA80-45D6-B904-C068B513D52E}">
  <sheetPr>
    <pageSetUpPr fitToPage="1"/>
  </sheetPr>
  <dimension ref="A1:J90"/>
  <sheetViews>
    <sheetView topLeftCell="B1" zoomScale="70" zoomScaleNormal="70" workbookViewId="0">
      <selection activeCell="B1" sqref="B1:I1"/>
    </sheetView>
  </sheetViews>
  <sheetFormatPr defaultRowHeight="14.25" x14ac:dyDescent="0.2"/>
  <cols>
    <col min="1" max="1" width="26.5703125" style="29" customWidth="1"/>
    <col min="2" max="2" width="14.7109375" style="29" customWidth="1"/>
    <col min="3" max="3" width="41.5703125" style="29" customWidth="1"/>
    <col min="4" max="4" width="27.140625" style="56" customWidth="1"/>
    <col min="5" max="5" width="85.5703125" style="85" bestFit="1" customWidth="1"/>
    <col min="6" max="6" width="26.7109375" style="36" customWidth="1"/>
    <col min="7" max="7" width="24.85546875" style="36" bestFit="1" customWidth="1"/>
    <col min="8" max="8" width="24.42578125" style="36" bestFit="1" customWidth="1"/>
    <col min="9" max="9" width="36.7109375" style="35" customWidth="1"/>
    <col min="10" max="16384" width="9.140625" style="29"/>
  </cols>
  <sheetData>
    <row r="1" spans="1:10" ht="78" customHeight="1" x14ac:dyDescent="0.3">
      <c r="A1" s="159"/>
      <c r="B1" s="185" t="s">
        <v>186</v>
      </c>
      <c r="C1" s="186"/>
      <c r="D1" s="186"/>
      <c r="E1" s="186"/>
      <c r="F1" s="186"/>
      <c r="G1" s="186"/>
      <c r="H1" s="186"/>
      <c r="I1" s="199"/>
    </row>
    <row r="2" spans="1:10" ht="25.5" customHeight="1" x14ac:dyDescent="0.35">
      <c r="A2" s="7"/>
      <c r="B2" s="8"/>
      <c r="C2" s="188" t="s">
        <v>126</v>
      </c>
      <c r="D2" s="189"/>
      <c r="E2" s="200"/>
      <c r="F2" s="190" t="s">
        <v>127</v>
      </c>
      <c r="G2" s="191"/>
      <c r="H2" s="191"/>
      <c r="I2" s="198"/>
      <c r="J2" s="49"/>
    </row>
    <row r="3" spans="1:10" s="51" customFormat="1" ht="54.75" thickBot="1" x14ac:dyDescent="0.3">
      <c r="A3" s="9" t="s">
        <v>121</v>
      </c>
      <c r="B3" s="10" t="s">
        <v>120</v>
      </c>
      <c r="C3" s="10" t="s">
        <v>144</v>
      </c>
      <c r="D3" s="10" t="s">
        <v>122</v>
      </c>
      <c r="E3" s="11" t="s">
        <v>171</v>
      </c>
      <c r="F3" s="12" t="s">
        <v>172</v>
      </c>
      <c r="G3" s="13" t="s">
        <v>178</v>
      </c>
      <c r="H3" s="108" t="s">
        <v>156</v>
      </c>
      <c r="I3" s="14" t="s">
        <v>170</v>
      </c>
      <c r="J3" s="50"/>
    </row>
    <row r="4" spans="1:10" s="53" customFormat="1" ht="45.75" customHeight="1" x14ac:dyDescent="0.35">
      <c r="A4" s="193" t="s">
        <v>152</v>
      </c>
      <c r="B4" s="194"/>
      <c r="C4" s="194"/>
      <c r="D4" s="194"/>
      <c r="E4" s="194"/>
      <c r="F4" s="194"/>
      <c r="G4" s="194"/>
      <c r="H4" s="194"/>
      <c r="I4" s="195"/>
      <c r="J4" s="52"/>
    </row>
    <row r="5" spans="1:10" x14ac:dyDescent="0.2">
      <c r="A5" s="204"/>
      <c r="B5" s="176"/>
      <c r="C5" s="176"/>
      <c r="D5" s="176"/>
      <c r="E5" s="176"/>
      <c r="F5" s="176"/>
      <c r="G5" s="176"/>
      <c r="H5" s="176"/>
      <c r="I5" s="177"/>
      <c r="J5" s="49"/>
    </row>
    <row r="6" spans="1:10" ht="60.75" x14ac:dyDescent="0.3">
      <c r="A6" s="47" t="s">
        <v>157</v>
      </c>
      <c r="B6" s="162" t="s">
        <v>102</v>
      </c>
      <c r="C6" s="29" t="s">
        <v>5</v>
      </c>
      <c r="D6" s="30">
        <v>2500</v>
      </c>
      <c r="E6" s="31" t="s">
        <v>112</v>
      </c>
      <c r="F6" s="24">
        <v>0</v>
      </c>
      <c r="G6" s="24">
        <v>0</v>
      </c>
      <c r="H6" s="73">
        <v>0</v>
      </c>
      <c r="I6" s="26" t="s">
        <v>90</v>
      </c>
      <c r="J6" s="49"/>
    </row>
    <row r="7" spans="1:10" ht="42.75" x14ac:dyDescent="0.2">
      <c r="A7" s="22"/>
      <c r="B7" s="162" t="s">
        <v>102</v>
      </c>
      <c r="C7" s="29" t="s">
        <v>161</v>
      </c>
      <c r="D7" s="30">
        <v>2000</v>
      </c>
      <c r="E7" s="32" t="s">
        <v>162</v>
      </c>
      <c r="F7" s="24">
        <v>0</v>
      </c>
      <c r="G7" s="24">
        <v>0</v>
      </c>
      <c r="H7" s="73">
        <v>0</v>
      </c>
      <c r="I7" s="26"/>
      <c r="J7" s="49"/>
    </row>
    <row r="8" spans="1:10" ht="42.75" x14ac:dyDescent="0.2">
      <c r="A8" s="22"/>
      <c r="B8" s="162" t="s">
        <v>102</v>
      </c>
      <c r="C8" s="29" t="s">
        <v>176</v>
      </c>
      <c r="D8" s="30">
        <v>250</v>
      </c>
      <c r="E8" s="32" t="s">
        <v>188</v>
      </c>
      <c r="F8" s="24">
        <v>0</v>
      </c>
      <c r="G8" s="24">
        <v>0</v>
      </c>
      <c r="H8" s="73">
        <v>0</v>
      </c>
      <c r="I8" s="26"/>
      <c r="J8" s="49"/>
    </row>
    <row r="9" spans="1:10" x14ac:dyDescent="0.2">
      <c r="A9" s="27"/>
      <c r="B9" s="28">
        <v>15</v>
      </c>
      <c r="C9" s="29" t="s">
        <v>62</v>
      </c>
      <c r="D9" s="30">
        <v>100</v>
      </c>
      <c r="E9" s="30" t="s">
        <v>136</v>
      </c>
      <c r="F9" s="24">
        <v>100</v>
      </c>
      <c r="G9" s="25">
        <v>0</v>
      </c>
      <c r="H9" s="109">
        <v>50</v>
      </c>
      <c r="I9" s="26" t="s">
        <v>6</v>
      </c>
      <c r="J9" s="49"/>
    </row>
    <row r="10" spans="1:10" ht="20.25" x14ac:dyDescent="0.3">
      <c r="A10" s="44"/>
      <c r="B10" s="15"/>
      <c r="C10" s="45" t="s">
        <v>86</v>
      </c>
      <c r="D10" s="46">
        <f>SUM(D6:D9)</f>
        <v>4850</v>
      </c>
      <c r="E10" s="17"/>
      <c r="F10" s="41">
        <f>SUM(F6:F9)</f>
        <v>100</v>
      </c>
      <c r="G10" s="19">
        <f>SUM(G6:G9)</f>
        <v>0</v>
      </c>
      <c r="H10" s="113">
        <f>SUM(H6:H9)</f>
        <v>50</v>
      </c>
      <c r="I10" s="21"/>
      <c r="J10" s="49"/>
    </row>
    <row r="11" spans="1:10" x14ac:dyDescent="0.2">
      <c r="A11" s="196"/>
      <c r="B11" s="176"/>
      <c r="C11" s="176"/>
      <c r="D11" s="176"/>
      <c r="E11" s="176"/>
      <c r="F11" s="176"/>
      <c r="G11" s="176"/>
      <c r="H11" s="176"/>
      <c r="I11" s="177"/>
      <c r="J11" s="49"/>
    </row>
    <row r="12" spans="1:10" ht="115.5" x14ac:dyDescent="0.3">
      <c r="A12" s="47" t="s">
        <v>0</v>
      </c>
      <c r="B12" s="15">
        <v>1</v>
      </c>
      <c r="C12" s="16" t="s">
        <v>57</v>
      </c>
      <c r="D12" s="17">
        <v>43715</v>
      </c>
      <c r="E12" s="18" t="s">
        <v>123</v>
      </c>
      <c r="F12" s="19">
        <v>42042.5</v>
      </c>
      <c r="G12" s="20">
        <v>9536.06</v>
      </c>
      <c r="H12" s="114">
        <v>21255.74</v>
      </c>
      <c r="I12" s="21" t="s">
        <v>124</v>
      </c>
      <c r="J12" s="49"/>
    </row>
    <row r="13" spans="1:10" ht="305.25" customHeight="1" x14ac:dyDescent="0.2">
      <c r="A13" s="22"/>
      <c r="B13" s="28" t="s">
        <v>102</v>
      </c>
      <c r="C13" s="29" t="s">
        <v>92</v>
      </c>
      <c r="D13" s="30">
        <v>11250</v>
      </c>
      <c r="E13" s="31" t="s">
        <v>195</v>
      </c>
      <c r="F13" s="24">
        <v>0</v>
      </c>
      <c r="G13" s="24">
        <v>0</v>
      </c>
      <c r="H13" s="73">
        <v>0</v>
      </c>
      <c r="I13" s="26"/>
      <c r="J13" s="49"/>
    </row>
    <row r="14" spans="1:10" ht="71.25" x14ac:dyDescent="0.2">
      <c r="A14" s="27"/>
      <c r="B14" s="28">
        <v>3</v>
      </c>
      <c r="C14" s="29" t="s">
        <v>94</v>
      </c>
      <c r="D14" s="30">
        <v>2623</v>
      </c>
      <c r="E14" s="30" t="s">
        <v>93</v>
      </c>
      <c r="F14" s="24">
        <v>1261.28</v>
      </c>
      <c r="G14" s="25">
        <v>500</v>
      </c>
      <c r="H14" s="109">
        <v>2175.2800000000002</v>
      </c>
      <c r="I14" s="26" t="s">
        <v>125</v>
      </c>
      <c r="J14" s="49"/>
    </row>
    <row r="15" spans="1:10" ht="28.5" x14ac:dyDescent="0.2">
      <c r="A15" s="27"/>
      <c r="B15" s="28">
        <v>3</v>
      </c>
      <c r="C15" s="29" t="s">
        <v>108</v>
      </c>
      <c r="D15" s="30">
        <v>675</v>
      </c>
      <c r="E15" s="30" t="s">
        <v>197</v>
      </c>
      <c r="F15" s="24">
        <v>0</v>
      </c>
      <c r="G15" s="24">
        <v>0</v>
      </c>
      <c r="H15" s="73">
        <v>0</v>
      </c>
      <c r="I15" s="26"/>
      <c r="J15" s="49"/>
    </row>
    <row r="16" spans="1:10" ht="57" x14ac:dyDescent="0.2">
      <c r="A16" s="27"/>
      <c r="B16" s="28">
        <v>4</v>
      </c>
      <c r="C16" s="29" t="s">
        <v>95</v>
      </c>
      <c r="D16" s="30">
        <v>3523.5</v>
      </c>
      <c r="E16" s="31" t="s">
        <v>191</v>
      </c>
      <c r="F16" s="24">
        <v>5802.02</v>
      </c>
      <c r="G16" s="25">
        <v>1998.4</v>
      </c>
      <c r="H16" s="109">
        <v>6604.64</v>
      </c>
      <c r="I16" s="26" t="s">
        <v>128</v>
      </c>
      <c r="J16" s="49"/>
    </row>
    <row r="17" spans="1:10" ht="57" x14ac:dyDescent="0.2">
      <c r="A17" s="27"/>
      <c r="B17" s="28">
        <v>4</v>
      </c>
      <c r="C17" s="29" t="s">
        <v>96</v>
      </c>
      <c r="D17" s="30">
        <v>889</v>
      </c>
      <c r="E17" s="31" t="s">
        <v>196</v>
      </c>
      <c r="F17" s="24">
        <v>0</v>
      </c>
      <c r="G17" s="24">
        <v>0</v>
      </c>
      <c r="H17" s="73">
        <v>0</v>
      </c>
      <c r="I17" s="26"/>
      <c r="J17" s="49"/>
    </row>
    <row r="18" spans="1:10" ht="28.5" x14ac:dyDescent="0.2">
      <c r="A18" s="27"/>
      <c r="B18" s="28">
        <v>5</v>
      </c>
      <c r="C18" s="29" t="s">
        <v>100</v>
      </c>
      <c r="D18" s="30">
        <v>500</v>
      </c>
      <c r="E18" s="30" t="s">
        <v>101</v>
      </c>
      <c r="F18" s="24">
        <v>0</v>
      </c>
      <c r="G18" s="25">
        <v>0</v>
      </c>
      <c r="H18" s="109">
        <v>60</v>
      </c>
      <c r="I18" s="26" t="s">
        <v>34</v>
      </c>
      <c r="J18" s="49"/>
    </row>
    <row r="19" spans="1:10" ht="42.75" x14ac:dyDescent="0.2">
      <c r="A19" s="27"/>
      <c r="B19" s="28">
        <v>6</v>
      </c>
      <c r="C19" s="29" t="s">
        <v>1</v>
      </c>
      <c r="D19" s="30">
        <v>120</v>
      </c>
      <c r="E19" s="30" t="s">
        <v>141</v>
      </c>
      <c r="F19" s="24">
        <v>200</v>
      </c>
      <c r="G19" s="25">
        <v>0</v>
      </c>
      <c r="H19" s="109">
        <v>0</v>
      </c>
      <c r="I19" s="26"/>
      <c r="J19" s="49"/>
    </row>
    <row r="20" spans="1:10" ht="128.25" x14ac:dyDescent="0.2">
      <c r="A20" s="27"/>
      <c r="B20" s="28">
        <v>7</v>
      </c>
      <c r="C20" s="29" t="s">
        <v>97</v>
      </c>
      <c r="D20" s="30">
        <v>1200</v>
      </c>
      <c r="E20" s="31" t="s">
        <v>109</v>
      </c>
      <c r="F20" s="24">
        <v>2500</v>
      </c>
      <c r="G20" s="25">
        <v>2040</v>
      </c>
      <c r="H20" s="109">
        <v>2750</v>
      </c>
      <c r="I20" s="26" t="s">
        <v>110</v>
      </c>
      <c r="J20" s="49"/>
    </row>
    <row r="21" spans="1:10" ht="71.25" x14ac:dyDescent="0.2">
      <c r="A21" s="27"/>
      <c r="B21" s="28">
        <v>7</v>
      </c>
      <c r="C21" s="29" t="s">
        <v>98</v>
      </c>
      <c r="D21" s="30">
        <v>900</v>
      </c>
      <c r="E21" s="31" t="s">
        <v>99</v>
      </c>
      <c r="F21" s="24">
        <v>0</v>
      </c>
      <c r="G21" s="24">
        <v>0</v>
      </c>
      <c r="H21" s="73">
        <v>0</v>
      </c>
      <c r="I21" s="26"/>
      <c r="J21" s="49"/>
    </row>
    <row r="22" spans="1:10" ht="226.5" customHeight="1" x14ac:dyDescent="0.2">
      <c r="A22" s="27"/>
      <c r="B22" s="28" t="s">
        <v>102</v>
      </c>
      <c r="C22" s="29" t="s">
        <v>158</v>
      </c>
      <c r="D22" s="30">
        <v>2500</v>
      </c>
      <c r="E22" s="31" t="s">
        <v>159</v>
      </c>
      <c r="F22" s="24">
        <v>0</v>
      </c>
      <c r="G22" s="24">
        <v>0</v>
      </c>
      <c r="H22" s="73">
        <v>0</v>
      </c>
      <c r="I22" s="26"/>
      <c r="J22" s="49"/>
    </row>
    <row r="23" spans="1:10" ht="42.75" x14ac:dyDescent="0.2">
      <c r="A23" s="27"/>
      <c r="B23" s="28">
        <v>8</v>
      </c>
      <c r="C23" s="29" t="s">
        <v>60</v>
      </c>
      <c r="D23" s="30">
        <v>250</v>
      </c>
      <c r="E23" s="30" t="s">
        <v>130</v>
      </c>
      <c r="F23" s="24">
        <v>1000</v>
      </c>
      <c r="G23" s="25">
        <v>24</v>
      </c>
      <c r="H23" s="109">
        <v>72</v>
      </c>
      <c r="I23" s="26" t="s">
        <v>2</v>
      </c>
      <c r="J23" s="49"/>
    </row>
    <row r="24" spans="1:10" ht="28.5" x14ac:dyDescent="0.2">
      <c r="A24" s="27"/>
      <c r="B24" s="28">
        <v>9</v>
      </c>
      <c r="C24" s="29" t="s">
        <v>61</v>
      </c>
      <c r="D24" s="30">
        <v>40</v>
      </c>
      <c r="E24" s="30" t="s">
        <v>131</v>
      </c>
      <c r="F24" s="24">
        <v>35</v>
      </c>
      <c r="G24" s="25">
        <v>35</v>
      </c>
      <c r="H24" s="109">
        <v>35</v>
      </c>
      <c r="I24" s="26" t="s">
        <v>3</v>
      </c>
      <c r="J24" s="49"/>
    </row>
    <row r="25" spans="1:10" ht="42.75" x14ac:dyDescent="0.2">
      <c r="A25" s="27"/>
      <c r="B25" s="28">
        <v>10</v>
      </c>
      <c r="C25" s="29" t="s">
        <v>132</v>
      </c>
      <c r="D25" s="30">
        <v>850</v>
      </c>
      <c r="E25" s="30" t="s">
        <v>129</v>
      </c>
      <c r="F25" s="24">
        <v>300</v>
      </c>
      <c r="G25" s="25">
        <v>0</v>
      </c>
      <c r="H25" s="109">
        <v>300</v>
      </c>
      <c r="I25" s="26" t="s">
        <v>69</v>
      </c>
      <c r="J25" s="49"/>
    </row>
    <row r="26" spans="1:10" ht="28.5" x14ac:dyDescent="0.2">
      <c r="A26" s="27"/>
      <c r="B26" s="28">
        <v>10</v>
      </c>
      <c r="C26" s="29" t="s">
        <v>133</v>
      </c>
      <c r="D26" s="30">
        <v>1000</v>
      </c>
      <c r="E26" s="30" t="s">
        <v>192</v>
      </c>
      <c r="F26" s="24">
        <v>0</v>
      </c>
      <c r="G26" s="24">
        <v>0</v>
      </c>
      <c r="H26" s="73">
        <v>0</v>
      </c>
      <c r="I26" s="26"/>
      <c r="J26" s="49"/>
    </row>
    <row r="27" spans="1:10" ht="28.5" x14ac:dyDescent="0.2">
      <c r="A27" s="27"/>
      <c r="B27" s="28">
        <v>10</v>
      </c>
      <c r="C27" s="29" t="s">
        <v>134</v>
      </c>
      <c r="D27" s="30">
        <v>1800</v>
      </c>
      <c r="E27" s="30" t="s">
        <v>111</v>
      </c>
      <c r="F27" s="24">
        <v>0</v>
      </c>
      <c r="G27" s="24">
        <v>0</v>
      </c>
      <c r="H27" s="73">
        <v>0</v>
      </c>
      <c r="I27" s="26"/>
      <c r="J27" s="49"/>
    </row>
    <row r="28" spans="1:10" ht="42.75" x14ac:dyDescent="0.2">
      <c r="A28" s="27"/>
      <c r="B28" s="28">
        <v>11</v>
      </c>
      <c r="C28" s="29" t="s">
        <v>68</v>
      </c>
      <c r="D28" s="30">
        <v>1500</v>
      </c>
      <c r="E28" s="30" t="s">
        <v>175</v>
      </c>
      <c r="F28" s="24">
        <v>350</v>
      </c>
      <c r="G28" s="25">
        <v>0</v>
      </c>
      <c r="H28" s="109">
        <v>350</v>
      </c>
      <c r="I28" s="26" t="s">
        <v>67</v>
      </c>
      <c r="J28" s="49"/>
    </row>
    <row r="29" spans="1:10" ht="57" x14ac:dyDescent="0.2">
      <c r="A29" s="27"/>
      <c r="B29" s="162">
        <v>11</v>
      </c>
      <c r="C29" s="29" t="s">
        <v>146</v>
      </c>
      <c r="D29" s="30">
        <v>2301</v>
      </c>
      <c r="E29" s="31" t="s">
        <v>160</v>
      </c>
      <c r="F29" s="24">
        <v>0</v>
      </c>
      <c r="G29" s="24">
        <v>0</v>
      </c>
      <c r="H29" s="73">
        <v>0</v>
      </c>
      <c r="I29" s="26"/>
      <c r="J29" s="49"/>
    </row>
    <row r="30" spans="1:10" ht="42.75" x14ac:dyDescent="0.2">
      <c r="A30" s="27"/>
      <c r="B30" s="28">
        <v>12</v>
      </c>
      <c r="C30" s="29" t="s">
        <v>4</v>
      </c>
      <c r="D30" s="30">
        <v>400</v>
      </c>
      <c r="E30" s="30" t="s">
        <v>135</v>
      </c>
      <c r="F30" s="24">
        <v>500</v>
      </c>
      <c r="G30" s="25">
        <v>344.74</v>
      </c>
      <c r="H30" s="109">
        <v>344.74</v>
      </c>
      <c r="I30" s="26" t="s">
        <v>35</v>
      </c>
      <c r="J30" s="49"/>
    </row>
    <row r="31" spans="1:10" ht="174" customHeight="1" x14ac:dyDescent="0.2">
      <c r="A31" s="27"/>
      <c r="B31" s="28">
        <v>13</v>
      </c>
      <c r="C31" s="29" t="s">
        <v>66</v>
      </c>
      <c r="D31" s="30">
        <v>1600</v>
      </c>
      <c r="E31" s="31" t="s">
        <v>193</v>
      </c>
      <c r="F31" s="24">
        <v>800</v>
      </c>
      <c r="G31" s="25">
        <v>337</v>
      </c>
      <c r="H31" s="109">
        <v>337</v>
      </c>
      <c r="I31" s="26" t="s">
        <v>65</v>
      </c>
      <c r="J31" s="49"/>
    </row>
    <row r="32" spans="1:10" ht="28.5" x14ac:dyDescent="0.2">
      <c r="A32" s="27"/>
      <c r="B32" s="28">
        <v>14</v>
      </c>
      <c r="C32" s="29" t="s">
        <v>64</v>
      </c>
      <c r="D32" s="30">
        <v>600</v>
      </c>
      <c r="E32" s="32" t="s">
        <v>115</v>
      </c>
      <c r="F32" s="24">
        <v>300</v>
      </c>
      <c r="G32" s="25">
        <v>10.1</v>
      </c>
      <c r="H32" s="109">
        <v>330</v>
      </c>
      <c r="I32" s="26" t="s">
        <v>63</v>
      </c>
      <c r="J32" s="49"/>
    </row>
    <row r="33" spans="1:10" ht="85.5" x14ac:dyDescent="0.2">
      <c r="A33" s="22"/>
      <c r="B33" s="162" t="s">
        <v>102</v>
      </c>
      <c r="C33" s="29" t="s">
        <v>103</v>
      </c>
      <c r="D33" s="30">
        <v>585</v>
      </c>
      <c r="E33" s="32" t="s">
        <v>113</v>
      </c>
      <c r="F33" s="24">
        <v>0</v>
      </c>
      <c r="G33" s="25">
        <v>0</v>
      </c>
      <c r="H33" s="73">
        <v>0</v>
      </c>
      <c r="I33" s="26"/>
      <c r="J33" s="49"/>
    </row>
    <row r="34" spans="1:10" ht="23.25" customHeight="1" x14ac:dyDescent="0.2">
      <c r="A34" s="33"/>
      <c r="B34" s="34">
        <v>2</v>
      </c>
      <c r="C34" s="35" t="s">
        <v>38</v>
      </c>
      <c r="D34" s="36"/>
      <c r="E34" s="36"/>
      <c r="F34" s="24">
        <v>3680</v>
      </c>
      <c r="G34" s="25">
        <v>8786.25</v>
      </c>
      <c r="H34" s="109">
        <v>8786.25</v>
      </c>
      <c r="I34" s="26" t="s">
        <v>40</v>
      </c>
      <c r="J34" s="49"/>
    </row>
    <row r="35" spans="1:10" ht="21.75" customHeight="1" x14ac:dyDescent="0.2">
      <c r="A35" s="33"/>
      <c r="B35" s="34" t="s">
        <v>70</v>
      </c>
      <c r="C35" s="35" t="s">
        <v>51</v>
      </c>
      <c r="D35" s="36"/>
      <c r="E35" s="36"/>
      <c r="F35" s="24">
        <v>0</v>
      </c>
      <c r="G35" s="25">
        <v>0</v>
      </c>
      <c r="H35" s="73">
        <v>0</v>
      </c>
      <c r="I35" s="26"/>
      <c r="J35" s="49"/>
    </row>
    <row r="36" spans="1:10" ht="31.5" customHeight="1" x14ac:dyDescent="0.2">
      <c r="A36" s="33"/>
      <c r="B36" s="34" t="s">
        <v>70</v>
      </c>
      <c r="C36" s="35" t="s">
        <v>52</v>
      </c>
      <c r="D36" s="36"/>
      <c r="E36" s="36"/>
      <c r="F36" s="24">
        <v>0</v>
      </c>
      <c r="G36" s="25">
        <v>0</v>
      </c>
      <c r="H36" s="73">
        <v>0</v>
      </c>
      <c r="I36" s="26"/>
      <c r="J36" s="49"/>
    </row>
    <row r="37" spans="1:10" s="51" customFormat="1" ht="20.25" x14ac:dyDescent="0.3">
      <c r="A37" s="37"/>
      <c r="B37" s="38"/>
      <c r="C37" s="45" t="s">
        <v>86</v>
      </c>
      <c r="D37" s="48">
        <f>SUM(D12:D36)</f>
        <v>78821.5</v>
      </c>
      <c r="E37" s="40"/>
      <c r="F37" s="41">
        <f>SUM(F12:F36)</f>
        <v>58770.8</v>
      </c>
      <c r="G37" s="42">
        <f>SUM(G12:G36)</f>
        <v>23611.55</v>
      </c>
      <c r="H37" s="110">
        <f>SUM(H12:H36)</f>
        <v>43400.65</v>
      </c>
      <c r="I37" s="43"/>
      <c r="J37" s="50"/>
    </row>
    <row r="38" spans="1:10" x14ac:dyDescent="0.2">
      <c r="A38" s="175"/>
      <c r="B38" s="176"/>
      <c r="C38" s="176"/>
      <c r="D38" s="176"/>
      <c r="E38" s="176"/>
      <c r="F38" s="176"/>
      <c r="G38" s="176"/>
      <c r="H38" s="176"/>
      <c r="I38" s="177"/>
      <c r="J38" s="49"/>
    </row>
    <row r="39" spans="1:10" ht="44.25" x14ac:dyDescent="0.3">
      <c r="A39" s="47" t="s">
        <v>7</v>
      </c>
      <c r="B39" s="28">
        <v>16</v>
      </c>
      <c r="C39" s="29" t="s">
        <v>72</v>
      </c>
      <c r="D39" s="163">
        <v>880</v>
      </c>
      <c r="E39" s="164" t="s">
        <v>177</v>
      </c>
      <c r="F39" s="24">
        <v>900</v>
      </c>
      <c r="G39" s="25">
        <v>0</v>
      </c>
      <c r="H39" s="109">
        <v>880</v>
      </c>
      <c r="I39" s="26" t="s">
        <v>71</v>
      </c>
      <c r="J39" s="49"/>
    </row>
    <row r="40" spans="1:10" ht="28.5" x14ac:dyDescent="0.2">
      <c r="A40" s="27"/>
      <c r="B40" s="28">
        <v>17</v>
      </c>
      <c r="C40" s="29" t="s">
        <v>8</v>
      </c>
      <c r="D40" s="30">
        <v>100</v>
      </c>
      <c r="E40" s="30" t="s">
        <v>173</v>
      </c>
      <c r="F40" s="24">
        <v>180</v>
      </c>
      <c r="G40" s="25">
        <v>36</v>
      </c>
      <c r="H40" s="109">
        <v>72</v>
      </c>
      <c r="I40" s="26" t="s">
        <v>9</v>
      </c>
      <c r="J40" s="49"/>
    </row>
    <row r="41" spans="1:10" s="51" customFormat="1" ht="20.25" x14ac:dyDescent="0.3">
      <c r="A41" s="54"/>
      <c r="B41" s="38"/>
      <c r="C41" s="45" t="s">
        <v>86</v>
      </c>
      <c r="D41" s="48">
        <f t="shared" ref="D41" si="0">SUM(D39:D40)</f>
        <v>980</v>
      </c>
      <c r="E41" s="39"/>
      <c r="F41" s="41">
        <f>SUM(F39:F40)</f>
        <v>1080</v>
      </c>
      <c r="G41" s="42">
        <f>SUM(G39:G40)</f>
        <v>36</v>
      </c>
      <c r="H41" s="110">
        <f>SUM(H39:H40)</f>
        <v>952</v>
      </c>
      <c r="I41" s="43"/>
      <c r="J41" s="50"/>
    </row>
    <row r="42" spans="1:10" s="56" customFormat="1" x14ac:dyDescent="0.2">
      <c r="A42" s="178"/>
      <c r="B42" s="176"/>
      <c r="C42" s="176"/>
      <c r="D42" s="176"/>
      <c r="E42" s="176"/>
      <c r="F42" s="176"/>
      <c r="G42" s="176"/>
      <c r="H42" s="176"/>
      <c r="I42" s="177"/>
      <c r="J42" s="57"/>
    </row>
    <row r="43" spans="1:10" ht="72.75" x14ac:dyDescent="0.3">
      <c r="A43" s="47" t="s">
        <v>14</v>
      </c>
      <c r="B43" s="28">
        <v>18</v>
      </c>
      <c r="C43" s="29" t="s">
        <v>76</v>
      </c>
      <c r="D43" s="30">
        <v>3500</v>
      </c>
      <c r="E43" s="31" t="s">
        <v>114</v>
      </c>
      <c r="F43" s="24">
        <v>3000</v>
      </c>
      <c r="G43" s="25">
        <v>0</v>
      </c>
      <c r="H43" s="109">
        <v>1000</v>
      </c>
      <c r="I43" s="26" t="s">
        <v>75</v>
      </c>
      <c r="J43" s="49"/>
    </row>
    <row r="44" spans="1:10" s="51" customFormat="1" ht="20.25" x14ac:dyDescent="0.3">
      <c r="A44" s="54"/>
      <c r="B44" s="38"/>
      <c r="C44" s="45" t="s">
        <v>86</v>
      </c>
      <c r="D44" s="48">
        <f t="shared" ref="D44" si="1">SUM(D43)</f>
        <v>3500</v>
      </c>
      <c r="E44" s="40"/>
      <c r="F44" s="41">
        <f>SUM(F43)</f>
        <v>3000</v>
      </c>
      <c r="G44" s="42">
        <f>SUM(G43)</f>
        <v>0</v>
      </c>
      <c r="H44" s="110">
        <f>SUM(H43)</f>
        <v>1000</v>
      </c>
      <c r="I44" s="43"/>
      <c r="J44" s="50"/>
    </row>
    <row r="45" spans="1:10" s="56" customFormat="1" x14ac:dyDescent="0.2">
      <c r="A45" s="179"/>
      <c r="B45" s="176"/>
      <c r="C45" s="176"/>
      <c r="D45" s="176"/>
      <c r="E45" s="176"/>
      <c r="F45" s="176"/>
      <c r="G45" s="176"/>
      <c r="H45" s="176"/>
      <c r="I45" s="177"/>
      <c r="J45" s="57"/>
    </row>
    <row r="46" spans="1:10" ht="40.5" x14ac:dyDescent="0.3">
      <c r="A46" s="47" t="s">
        <v>10</v>
      </c>
      <c r="B46" s="28">
        <v>19</v>
      </c>
      <c r="C46" s="29" t="s">
        <v>77</v>
      </c>
      <c r="D46" s="30">
        <v>800</v>
      </c>
      <c r="E46" s="30" t="s">
        <v>88</v>
      </c>
      <c r="F46" s="24">
        <v>500</v>
      </c>
      <c r="G46" s="25">
        <v>0</v>
      </c>
      <c r="H46" s="109">
        <v>200</v>
      </c>
      <c r="I46" s="26" t="s">
        <v>87</v>
      </c>
      <c r="J46" s="49"/>
    </row>
    <row r="47" spans="1:10" ht="29.25" x14ac:dyDescent="0.25">
      <c r="A47" s="58"/>
      <c r="B47" s="162" t="s">
        <v>102</v>
      </c>
      <c r="C47" s="29" t="s">
        <v>163</v>
      </c>
      <c r="D47" s="30">
        <v>0</v>
      </c>
      <c r="E47" s="30" t="s">
        <v>169</v>
      </c>
      <c r="F47" s="24">
        <v>0</v>
      </c>
      <c r="G47" s="24">
        <v>0</v>
      </c>
      <c r="H47" s="73">
        <v>0</v>
      </c>
      <c r="I47" s="26"/>
      <c r="J47" s="49"/>
    </row>
    <row r="48" spans="1:10" ht="28.5" x14ac:dyDescent="0.2">
      <c r="A48" s="22"/>
      <c r="B48" s="162" t="s">
        <v>102</v>
      </c>
      <c r="C48" s="29" t="s">
        <v>117</v>
      </c>
      <c r="D48" s="30">
        <v>600</v>
      </c>
      <c r="E48" s="32" t="s">
        <v>119</v>
      </c>
      <c r="F48" s="24">
        <v>0</v>
      </c>
      <c r="G48" s="24">
        <v>0</v>
      </c>
      <c r="H48" s="73">
        <v>0</v>
      </c>
      <c r="I48" s="26"/>
      <c r="J48" s="49"/>
    </row>
    <row r="49" spans="1:10" ht="71.25" x14ac:dyDescent="0.2">
      <c r="A49" s="27"/>
      <c r="B49" s="28">
        <v>20</v>
      </c>
      <c r="C49" s="29" t="s">
        <v>78</v>
      </c>
      <c r="D49" s="30">
        <v>950</v>
      </c>
      <c r="E49" s="31" t="s">
        <v>174</v>
      </c>
      <c r="F49" s="24">
        <v>500</v>
      </c>
      <c r="G49" s="25">
        <v>0</v>
      </c>
      <c r="H49" s="109">
        <v>500</v>
      </c>
      <c r="I49" s="26" t="s">
        <v>89</v>
      </c>
      <c r="J49" s="49"/>
    </row>
    <row r="50" spans="1:10" ht="57" x14ac:dyDescent="0.2">
      <c r="A50" s="27"/>
      <c r="B50" s="28">
        <v>21</v>
      </c>
      <c r="C50" s="29" t="s">
        <v>79</v>
      </c>
      <c r="D50" s="30">
        <v>320</v>
      </c>
      <c r="E50" s="30" t="s">
        <v>140</v>
      </c>
      <c r="F50" s="24">
        <v>320</v>
      </c>
      <c r="G50" s="25">
        <v>195</v>
      </c>
      <c r="H50" s="109">
        <v>195</v>
      </c>
      <c r="I50" s="26" t="s">
        <v>80</v>
      </c>
      <c r="J50" s="49"/>
    </row>
    <row r="51" spans="1:10" s="51" customFormat="1" ht="20.25" x14ac:dyDescent="0.3">
      <c r="A51" s="54"/>
      <c r="B51" s="38"/>
      <c r="C51" s="45" t="s">
        <v>86</v>
      </c>
      <c r="D51" s="48">
        <f t="shared" ref="D51" si="2">SUM(D46:D50)</f>
        <v>2670</v>
      </c>
      <c r="E51" s="39"/>
      <c r="F51" s="41">
        <f>SUM(F46:F50)</f>
        <v>1320</v>
      </c>
      <c r="G51" s="42">
        <f>SUM(G46:G50)</f>
        <v>195</v>
      </c>
      <c r="H51" s="110">
        <f>SUM(H46:H50)</f>
        <v>895</v>
      </c>
      <c r="I51" s="43"/>
      <c r="J51" s="50"/>
    </row>
    <row r="52" spans="1:10" s="56" customFormat="1" x14ac:dyDescent="0.2">
      <c r="A52" s="179"/>
      <c r="B52" s="176"/>
      <c r="C52" s="176"/>
      <c r="D52" s="176"/>
      <c r="E52" s="176"/>
      <c r="F52" s="176"/>
      <c r="G52" s="176"/>
      <c r="H52" s="176"/>
      <c r="I52" s="177"/>
      <c r="J52" s="57"/>
    </row>
    <row r="53" spans="1:10" ht="129.75" x14ac:dyDescent="0.3">
      <c r="A53" s="47" t="s">
        <v>11</v>
      </c>
      <c r="B53" s="28">
        <v>22</v>
      </c>
      <c r="C53" s="29" t="s">
        <v>74</v>
      </c>
      <c r="D53" s="30">
        <v>2000</v>
      </c>
      <c r="E53" s="31" t="s">
        <v>137</v>
      </c>
      <c r="F53" s="24">
        <v>0</v>
      </c>
      <c r="G53" s="25">
        <v>0</v>
      </c>
      <c r="H53" s="109">
        <v>0</v>
      </c>
      <c r="I53" s="26" t="s">
        <v>73</v>
      </c>
      <c r="J53" s="49"/>
    </row>
    <row r="54" spans="1:10" s="51" customFormat="1" ht="20.25" x14ac:dyDescent="0.3">
      <c r="A54" s="54"/>
      <c r="B54" s="38"/>
      <c r="C54" s="45" t="s">
        <v>86</v>
      </c>
      <c r="D54" s="48">
        <f t="shared" ref="D54" si="3">SUM(D53)</f>
        <v>2000</v>
      </c>
      <c r="E54" s="40"/>
      <c r="F54" s="41">
        <f>SUM(F53)</f>
        <v>0</v>
      </c>
      <c r="G54" s="42">
        <f>SUM(G53)</f>
        <v>0</v>
      </c>
      <c r="H54" s="110">
        <f>SUM(H53)</f>
        <v>0</v>
      </c>
      <c r="I54" s="43"/>
      <c r="J54" s="50"/>
    </row>
    <row r="55" spans="1:10" s="60" customFormat="1" ht="18" x14ac:dyDescent="0.25">
      <c r="A55" s="180"/>
      <c r="B55" s="176"/>
      <c r="C55" s="176"/>
      <c r="D55" s="176"/>
      <c r="E55" s="176"/>
      <c r="F55" s="176"/>
      <c r="G55" s="176"/>
      <c r="H55" s="176"/>
      <c r="I55" s="177"/>
      <c r="J55" s="59"/>
    </row>
    <row r="56" spans="1:10" ht="83.25" customHeight="1" x14ac:dyDescent="0.3">
      <c r="A56" s="47" t="s">
        <v>12</v>
      </c>
      <c r="B56" s="28">
        <v>27</v>
      </c>
      <c r="C56" s="29" t="s">
        <v>85</v>
      </c>
      <c r="D56" s="30">
        <v>3000</v>
      </c>
      <c r="E56" s="31" t="s">
        <v>190</v>
      </c>
      <c r="F56" s="24">
        <v>1500</v>
      </c>
      <c r="G56" s="25">
        <v>330</v>
      </c>
      <c r="H56" s="109">
        <v>650</v>
      </c>
      <c r="I56" s="26"/>
      <c r="J56" s="49"/>
    </row>
    <row r="57" spans="1:10" s="51" customFormat="1" ht="20.25" x14ac:dyDescent="0.3">
      <c r="A57" s="37"/>
      <c r="C57" s="45" t="s">
        <v>86</v>
      </c>
      <c r="D57" s="48">
        <f t="shared" ref="D57" si="4">SUM(D56)</f>
        <v>3000</v>
      </c>
      <c r="E57" s="39"/>
      <c r="F57" s="41">
        <f>SUM(F56)</f>
        <v>1500</v>
      </c>
      <c r="G57" s="42">
        <f>SUM(G56)</f>
        <v>330</v>
      </c>
      <c r="H57" s="110">
        <f>SUM(H56)</f>
        <v>650</v>
      </c>
      <c r="I57" s="43"/>
      <c r="J57" s="50"/>
    </row>
    <row r="58" spans="1:10" s="56" customFormat="1" x14ac:dyDescent="0.2">
      <c r="A58" s="178"/>
      <c r="B58" s="176"/>
      <c r="C58" s="176"/>
      <c r="D58" s="176"/>
      <c r="E58" s="176"/>
      <c r="F58" s="176"/>
      <c r="G58" s="176"/>
      <c r="H58" s="176"/>
      <c r="I58" s="177"/>
      <c r="J58" s="57"/>
    </row>
    <row r="59" spans="1:10" ht="72.75" x14ac:dyDescent="0.3">
      <c r="A59" s="47" t="s">
        <v>32</v>
      </c>
      <c r="B59" s="28">
        <v>23</v>
      </c>
      <c r="C59" s="29" t="s">
        <v>33</v>
      </c>
      <c r="D59" s="30">
        <v>0</v>
      </c>
      <c r="E59" s="32" t="s">
        <v>147</v>
      </c>
      <c r="F59" s="24">
        <v>0</v>
      </c>
      <c r="G59" s="25">
        <v>0</v>
      </c>
      <c r="H59" s="109">
        <v>0</v>
      </c>
      <c r="I59" s="26" t="s">
        <v>53</v>
      </c>
      <c r="J59" s="49"/>
    </row>
    <row r="60" spans="1:10" ht="28.5" x14ac:dyDescent="0.2">
      <c r="A60" s="61"/>
      <c r="B60" s="28">
        <v>24</v>
      </c>
      <c r="C60" s="29" t="s">
        <v>83</v>
      </c>
      <c r="D60" s="30">
        <v>202</v>
      </c>
      <c r="E60" s="30" t="s">
        <v>138</v>
      </c>
      <c r="F60" s="24">
        <v>202</v>
      </c>
      <c r="G60" s="25">
        <v>0</v>
      </c>
      <c r="H60" s="109">
        <v>202</v>
      </c>
      <c r="I60" s="26" t="s">
        <v>41</v>
      </c>
      <c r="J60" s="49"/>
    </row>
    <row r="61" spans="1:10" s="51" customFormat="1" ht="20.25" x14ac:dyDescent="0.3">
      <c r="A61" s="37"/>
      <c r="B61" s="38"/>
      <c r="C61" s="45" t="s">
        <v>86</v>
      </c>
      <c r="D61" s="48">
        <f t="shared" ref="D61" si="5">SUM(D59:D60)</f>
        <v>202</v>
      </c>
      <c r="E61" s="39"/>
      <c r="F61" s="41">
        <f>SUM(F59:F60)</f>
        <v>202</v>
      </c>
      <c r="G61" s="42">
        <f>SUM(G59:G60)</f>
        <v>0</v>
      </c>
      <c r="H61" s="110">
        <f>SUM(H59:H60)</f>
        <v>202</v>
      </c>
      <c r="I61" s="43"/>
      <c r="J61" s="50"/>
    </row>
    <row r="62" spans="1:10" s="56" customFormat="1" x14ac:dyDescent="0.2">
      <c r="A62" s="178"/>
      <c r="B62" s="176"/>
      <c r="C62" s="176"/>
      <c r="D62" s="176"/>
      <c r="E62" s="176"/>
      <c r="F62" s="176"/>
      <c r="G62" s="176"/>
      <c r="H62" s="176"/>
      <c r="I62" s="177"/>
      <c r="J62" s="57"/>
    </row>
    <row r="63" spans="1:10" ht="65.25" customHeight="1" x14ac:dyDescent="0.3">
      <c r="A63" s="47" t="s">
        <v>59</v>
      </c>
      <c r="B63" s="28">
        <v>31</v>
      </c>
      <c r="C63" s="29" t="s">
        <v>81</v>
      </c>
      <c r="D63" s="30">
        <v>5000</v>
      </c>
      <c r="E63" s="32" t="s">
        <v>118</v>
      </c>
      <c r="F63" s="24">
        <v>0</v>
      </c>
      <c r="G63" s="25">
        <v>1270</v>
      </c>
      <c r="H63" s="109">
        <v>2580</v>
      </c>
      <c r="I63" s="26" t="s">
        <v>82</v>
      </c>
      <c r="J63" s="49"/>
    </row>
    <row r="64" spans="1:10" ht="89.25" customHeight="1" x14ac:dyDescent="0.2">
      <c r="A64" s="22"/>
      <c r="B64" s="162" t="s">
        <v>102</v>
      </c>
      <c r="C64" s="62" t="s">
        <v>145</v>
      </c>
      <c r="D64" s="30">
        <v>2400</v>
      </c>
      <c r="E64" s="32" t="s">
        <v>139</v>
      </c>
      <c r="F64" s="24">
        <v>0</v>
      </c>
      <c r="G64" s="24">
        <v>0</v>
      </c>
      <c r="H64" s="73">
        <v>0</v>
      </c>
      <c r="I64" s="26"/>
      <c r="J64" s="49"/>
    </row>
    <row r="65" spans="1:10" ht="42.75" x14ac:dyDescent="0.2">
      <c r="A65" s="22"/>
      <c r="B65" s="162" t="s">
        <v>102</v>
      </c>
      <c r="C65" s="29" t="s">
        <v>104</v>
      </c>
      <c r="D65" s="30">
        <v>600</v>
      </c>
      <c r="E65" s="32" t="s">
        <v>142</v>
      </c>
      <c r="F65" s="24">
        <v>0</v>
      </c>
      <c r="G65" s="24">
        <v>0</v>
      </c>
      <c r="H65" s="73">
        <v>0</v>
      </c>
      <c r="I65" s="26"/>
      <c r="J65" s="49"/>
    </row>
    <row r="66" spans="1:10" ht="28.5" x14ac:dyDescent="0.2">
      <c r="A66" s="22"/>
      <c r="B66" s="162" t="s">
        <v>102</v>
      </c>
      <c r="C66" s="29" t="s">
        <v>105</v>
      </c>
      <c r="D66" s="30">
        <v>2000</v>
      </c>
      <c r="E66" s="32" t="s">
        <v>116</v>
      </c>
      <c r="F66" s="24">
        <v>0</v>
      </c>
      <c r="G66" s="25">
        <v>0</v>
      </c>
      <c r="H66" s="73">
        <v>0</v>
      </c>
      <c r="I66" s="26"/>
      <c r="J66" s="49"/>
    </row>
    <row r="67" spans="1:10" ht="28.5" x14ac:dyDescent="0.2">
      <c r="A67" s="22"/>
      <c r="B67" s="162" t="s">
        <v>102</v>
      </c>
      <c r="C67" s="29" t="s">
        <v>106</v>
      </c>
      <c r="D67" s="30">
        <v>300</v>
      </c>
      <c r="E67" s="32" t="s">
        <v>107</v>
      </c>
      <c r="F67" s="24">
        <v>0</v>
      </c>
      <c r="G67" s="24">
        <v>0</v>
      </c>
      <c r="H67" s="73">
        <v>0</v>
      </c>
      <c r="I67" s="26"/>
      <c r="J67" s="49"/>
    </row>
    <row r="68" spans="1:10" s="51" customFormat="1" ht="20.25" x14ac:dyDescent="0.3">
      <c r="A68" s="54"/>
      <c r="B68" s="38"/>
      <c r="C68" s="45" t="s">
        <v>86</v>
      </c>
      <c r="D68" s="48">
        <f>SUM(D63:D67)</f>
        <v>10300</v>
      </c>
      <c r="E68" s="39"/>
      <c r="F68" s="41">
        <f>SUM(F63:F67)</f>
        <v>0</v>
      </c>
      <c r="G68" s="42">
        <f>SUM(G63:G67)</f>
        <v>1270</v>
      </c>
      <c r="H68" s="110">
        <f>SUM(H63:H67)</f>
        <v>2580</v>
      </c>
      <c r="I68" s="43"/>
      <c r="J68" s="50"/>
    </row>
    <row r="69" spans="1:10" s="56" customFormat="1" x14ac:dyDescent="0.2">
      <c r="A69" s="179"/>
      <c r="B69" s="176"/>
      <c r="C69" s="176"/>
      <c r="D69" s="176"/>
      <c r="E69" s="176"/>
      <c r="F69" s="176"/>
      <c r="G69" s="176"/>
      <c r="H69" s="176"/>
      <c r="I69" s="177"/>
      <c r="J69" s="57"/>
    </row>
    <row r="70" spans="1:10" ht="30" x14ac:dyDescent="0.3">
      <c r="A70" s="47" t="s">
        <v>58</v>
      </c>
      <c r="B70" s="28">
        <v>25</v>
      </c>
      <c r="C70" s="29" t="s">
        <v>42</v>
      </c>
      <c r="D70" s="30">
        <v>500</v>
      </c>
      <c r="E70" s="30" t="s">
        <v>189</v>
      </c>
      <c r="F70" s="24">
        <v>500</v>
      </c>
      <c r="G70" s="25">
        <v>242.32</v>
      </c>
      <c r="H70" s="109">
        <v>350</v>
      </c>
      <c r="I70" s="26" t="s">
        <v>43</v>
      </c>
      <c r="J70" s="49"/>
    </row>
    <row r="71" spans="1:10" s="51" customFormat="1" ht="20.25" x14ac:dyDescent="0.3">
      <c r="A71" s="37"/>
      <c r="C71" s="45" t="s">
        <v>86</v>
      </c>
      <c r="D71" s="48">
        <f t="shared" ref="D71" si="6">SUM(D70)</f>
        <v>500</v>
      </c>
      <c r="E71" s="39"/>
      <c r="F71" s="41">
        <f>SUM(F70)</f>
        <v>500</v>
      </c>
      <c r="G71" s="42">
        <f>SUM(G70)</f>
        <v>242.32</v>
      </c>
      <c r="H71" s="110">
        <f>SUM(H70)</f>
        <v>350</v>
      </c>
      <c r="I71" s="43"/>
      <c r="J71" s="50"/>
    </row>
    <row r="72" spans="1:10" s="51" customFormat="1" ht="18" x14ac:dyDescent="0.25">
      <c r="A72" s="111"/>
      <c r="B72" s="181"/>
      <c r="C72" s="176"/>
      <c r="D72" s="176"/>
      <c r="E72" s="176"/>
      <c r="F72" s="176"/>
      <c r="G72" s="176"/>
      <c r="H72" s="176"/>
      <c r="I72" s="177"/>
      <c r="J72" s="50"/>
    </row>
    <row r="73" spans="1:10" s="63" customFormat="1" ht="51.75" thickBot="1" x14ac:dyDescent="0.4">
      <c r="A73" s="100"/>
      <c r="B73" s="101"/>
      <c r="C73" s="92" t="s">
        <v>155</v>
      </c>
      <c r="D73" s="117">
        <f>SUM(D71,D68,D61,D57,D54,D51,D41,D44,D37,D10)</f>
        <v>106823.5</v>
      </c>
      <c r="E73" s="117"/>
      <c r="F73" s="118">
        <f>SUM(F71,F68,F61,F57,F54,F51,F41,F44,F37,F10)</f>
        <v>66472.800000000003</v>
      </c>
      <c r="G73" s="119">
        <f>SUM(G71,G68,G61,G57,G54,G51,G41,G44,G37)</f>
        <v>25684.87</v>
      </c>
      <c r="H73" s="117">
        <f>SUM(H71,H68,H61,H57,H54,H51,H41,H44,H37)</f>
        <v>50029.65</v>
      </c>
      <c r="I73" s="102"/>
      <c r="J73" s="65"/>
    </row>
    <row r="74" spans="1:10" s="67" customFormat="1" ht="27" customHeight="1" x14ac:dyDescent="0.35">
      <c r="A74" s="201" t="s">
        <v>91</v>
      </c>
      <c r="B74" s="202"/>
      <c r="C74" s="202"/>
      <c r="D74" s="202"/>
      <c r="E74" s="202"/>
      <c r="F74" s="202"/>
      <c r="G74" s="202"/>
      <c r="H74" s="202"/>
      <c r="I74" s="203"/>
      <c r="J74" s="66"/>
    </row>
    <row r="75" spans="1:10" ht="129" customHeight="1" x14ac:dyDescent="0.35">
      <c r="A75" s="61"/>
      <c r="B75" s="29">
        <v>28</v>
      </c>
      <c r="C75" s="68" t="s">
        <v>181</v>
      </c>
      <c r="D75" s="155">
        <v>84074.95</v>
      </c>
      <c r="E75" s="70" t="s">
        <v>149</v>
      </c>
      <c r="F75" s="24">
        <v>66472.800000000003</v>
      </c>
      <c r="G75" s="25">
        <v>66472.800000000003</v>
      </c>
      <c r="H75" s="109">
        <v>66472.800000000003</v>
      </c>
      <c r="I75" s="26"/>
      <c r="J75" s="49"/>
    </row>
    <row r="76" spans="1:10" x14ac:dyDescent="0.2">
      <c r="A76" s="71"/>
      <c r="B76" s="72">
        <v>29</v>
      </c>
      <c r="C76" s="72" t="s">
        <v>84</v>
      </c>
      <c r="D76" s="36"/>
      <c r="E76" s="36"/>
      <c r="F76" s="36">
        <v>0</v>
      </c>
      <c r="G76" s="73">
        <v>0</v>
      </c>
      <c r="H76" s="109"/>
      <c r="I76" s="26"/>
      <c r="J76" s="49"/>
    </row>
    <row r="77" spans="1:10" ht="46.5" customHeight="1" x14ac:dyDescent="0.2">
      <c r="A77" s="74"/>
      <c r="B77" s="162" t="s">
        <v>102</v>
      </c>
      <c r="C77" s="29" t="s">
        <v>150</v>
      </c>
      <c r="D77" s="30">
        <v>2000</v>
      </c>
      <c r="E77" s="30" t="s">
        <v>194</v>
      </c>
      <c r="F77" s="24">
        <v>0</v>
      </c>
      <c r="G77" s="25">
        <v>0</v>
      </c>
      <c r="H77" s="109">
        <v>2000</v>
      </c>
      <c r="I77" s="26"/>
      <c r="J77" s="49"/>
    </row>
    <row r="78" spans="1:10" ht="26.25" thickBot="1" x14ac:dyDescent="0.4">
      <c r="A78" s="97"/>
      <c r="B78" s="78"/>
      <c r="C78" s="98" t="s">
        <v>153</v>
      </c>
      <c r="D78" s="130">
        <f>SUM(D75:D77)</f>
        <v>86074.95</v>
      </c>
      <c r="E78" s="165"/>
      <c r="F78" s="115">
        <f>SUM(F75:F77)</f>
        <v>66472.800000000003</v>
      </c>
      <c r="G78" s="116">
        <f>SUM(G75:G77)</f>
        <v>66472.800000000003</v>
      </c>
      <c r="H78" s="130">
        <f>SUM(H75:H77)</f>
        <v>68472.800000000003</v>
      </c>
      <c r="I78" s="84"/>
      <c r="J78" s="49"/>
    </row>
    <row r="79" spans="1:10" s="67" customFormat="1" ht="18.75" customHeight="1" x14ac:dyDescent="0.35">
      <c r="A79" s="201" t="s">
        <v>151</v>
      </c>
      <c r="B79" s="202"/>
      <c r="C79" s="202"/>
      <c r="D79" s="202"/>
      <c r="E79" s="202"/>
      <c r="F79" s="202"/>
      <c r="G79" s="202"/>
      <c r="H79" s="202"/>
      <c r="I79" s="203"/>
      <c r="J79" s="66"/>
    </row>
    <row r="80" spans="1:10" ht="39.75" customHeight="1" x14ac:dyDescent="0.2">
      <c r="A80" s="74"/>
      <c r="B80" s="56">
        <v>30</v>
      </c>
      <c r="C80" s="56" t="s">
        <v>167</v>
      </c>
      <c r="D80" s="129">
        <v>33953.68</v>
      </c>
      <c r="E80" s="30" t="s">
        <v>148</v>
      </c>
      <c r="F80" s="24">
        <v>33953.68</v>
      </c>
      <c r="G80" s="25">
        <v>33953.68</v>
      </c>
      <c r="H80" s="132">
        <v>33953.68</v>
      </c>
      <c r="I80" s="26"/>
      <c r="J80" s="49"/>
    </row>
    <row r="81" spans="1:10" ht="144.75" customHeight="1" x14ac:dyDescent="0.2">
      <c r="A81" s="55"/>
      <c r="B81" s="56"/>
      <c r="C81" s="75" t="s">
        <v>165</v>
      </c>
      <c r="D81" s="69">
        <v>21589.5</v>
      </c>
      <c r="E81" s="76" t="s">
        <v>168</v>
      </c>
      <c r="F81" s="24">
        <v>0</v>
      </c>
      <c r="G81" s="25">
        <v>0</v>
      </c>
      <c r="H81" s="109">
        <v>10756.5</v>
      </c>
      <c r="I81" s="26"/>
      <c r="J81" s="49"/>
    </row>
    <row r="82" spans="1:10" ht="91.5" customHeight="1" thickBot="1" x14ac:dyDescent="0.25">
      <c r="A82" s="77"/>
      <c r="B82" s="78"/>
      <c r="C82" s="79" t="s">
        <v>166</v>
      </c>
      <c r="D82" s="80">
        <v>11010</v>
      </c>
      <c r="E82" s="81" t="s">
        <v>143</v>
      </c>
      <c r="F82" s="82">
        <v>0</v>
      </c>
      <c r="G82" s="83">
        <v>0</v>
      </c>
      <c r="H82" s="112">
        <v>11010</v>
      </c>
      <c r="I82" s="84"/>
      <c r="J82" s="49"/>
    </row>
    <row r="83" spans="1:10" ht="25.5" x14ac:dyDescent="0.35">
      <c r="A83" s="94"/>
      <c r="B83" s="16"/>
      <c r="C83" s="95" t="s">
        <v>154</v>
      </c>
      <c r="D83" s="166">
        <f>SUM(D80:D82)</f>
        <v>66553.179999999993</v>
      </c>
      <c r="E83" s="120"/>
      <c r="F83" s="121">
        <f>SUM(F80:F82)</f>
        <v>33953.68</v>
      </c>
      <c r="G83" s="121">
        <f>SUM(G80:G82)</f>
        <v>33953.68</v>
      </c>
      <c r="H83" s="131">
        <f>SUM(H80:H82)</f>
        <v>55720.18</v>
      </c>
      <c r="I83" s="21"/>
      <c r="J83" s="49"/>
    </row>
    <row r="84" spans="1:10" x14ac:dyDescent="0.2">
      <c r="A84" s="61"/>
      <c r="C84" s="6"/>
      <c r="I84" s="26"/>
      <c r="J84" s="49"/>
    </row>
    <row r="85" spans="1:10" ht="51" x14ac:dyDescent="0.35">
      <c r="A85" s="61"/>
      <c r="C85" s="64" t="s">
        <v>164</v>
      </c>
      <c r="D85" s="167">
        <f>D78-D73</f>
        <v>-20748.550000000003</v>
      </c>
      <c r="E85" s="168"/>
      <c r="F85" s="169">
        <f t="shared" ref="F85:H85" si="7">F78-F73</f>
        <v>0</v>
      </c>
      <c r="G85" s="169">
        <f t="shared" si="7"/>
        <v>40787.930000000008</v>
      </c>
      <c r="H85" s="167">
        <f t="shared" si="7"/>
        <v>18443.150000000001</v>
      </c>
      <c r="I85" s="103"/>
      <c r="J85" s="49"/>
    </row>
    <row r="86" spans="1:10" ht="87" customHeight="1" x14ac:dyDescent="0.35">
      <c r="A86" s="123"/>
      <c r="B86" s="124"/>
      <c r="C86" s="125"/>
      <c r="D86" s="170"/>
      <c r="E86" s="168"/>
      <c r="F86" s="173" t="s">
        <v>180</v>
      </c>
      <c r="G86" s="197"/>
      <c r="H86" s="171">
        <f>H85+H80</f>
        <v>52396.83</v>
      </c>
      <c r="I86" s="127"/>
      <c r="J86" s="49"/>
    </row>
    <row r="87" spans="1:10" ht="77.25" thickBot="1" x14ac:dyDescent="0.4">
      <c r="A87" s="90"/>
      <c r="B87" s="91"/>
      <c r="C87" s="128" t="s">
        <v>179</v>
      </c>
      <c r="D87" s="172">
        <v>20748.55</v>
      </c>
      <c r="E87" s="161" t="s">
        <v>185</v>
      </c>
      <c r="F87" s="122"/>
      <c r="G87" s="122"/>
      <c r="H87" s="122"/>
      <c r="I87" s="104"/>
      <c r="J87" s="49"/>
    </row>
    <row r="88" spans="1:10" x14ac:dyDescent="0.2">
      <c r="A88" s="16"/>
      <c r="B88" s="16"/>
      <c r="C88" s="16"/>
      <c r="D88" s="86"/>
      <c r="E88" s="87"/>
      <c r="F88" s="88"/>
      <c r="G88" s="88"/>
      <c r="H88" s="88"/>
      <c r="I88" s="89"/>
    </row>
    <row r="89" spans="1:10" ht="126" x14ac:dyDescent="0.25">
      <c r="A89" s="160" t="s">
        <v>182</v>
      </c>
      <c r="B89" s="160"/>
      <c r="C89" s="160" t="s">
        <v>183</v>
      </c>
      <c r="D89" s="60"/>
    </row>
    <row r="90" spans="1:10" ht="270" x14ac:dyDescent="0.25">
      <c r="A90" s="51"/>
      <c r="B90" s="51"/>
      <c r="C90" s="51" t="s">
        <v>184</v>
      </c>
      <c r="D90" s="60"/>
    </row>
  </sheetData>
  <mergeCells count="18">
    <mergeCell ref="A74:I74"/>
    <mergeCell ref="B72:I72"/>
    <mergeCell ref="F86:G86"/>
    <mergeCell ref="F2:I2"/>
    <mergeCell ref="B1:I1"/>
    <mergeCell ref="C2:E2"/>
    <mergeCell ref="A79:I79"/>
    <mergeCell ref="A4:I4"/>
    <mergeCell ref="A5:I5"/>
    <mergeCell ref="A11:I11"/>
    <mergeCell ref="A38:I38"/>
    <mergeCell ref="A42:I42"/>
    <mergeCell ref="A45:I45"/>
    <mergeCell ref="A52:I52"/>
    <mergeCell ref="A55:I55"/>
    <mergeCell ref="A58:I58"/>
    <mergeCell ref="A62:I62"/>
    <mergeCell ref="A69:I69"/>
  </mergeCells>
  <pageMargins left="0.23622047244094491" right="0.23622047244094491" top="0.74803149606299213" bottom="0.74803149606299213" header="0.31496062992125984" footer="0.31496062992125984"/>
  <pageSetup paperSize="9" scale="53" fitToHeight="4"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workbookViewId="0">
      <selection activeCell="C29" sqref="C29"/>
    </sheetView>
  </sheetViews>
  <sheetFormatPr defaultRowHeight="15" x14ac:dyDescent="0.25"/>
  <cols>
    <col min="1" max="1" width="42.85546875" customWidth="1"/>
    <col min="2" max="2" width="13.5703125" customWidth="1"/>
    <col min="3" max="3" width="42.5703125" style="3" bestFit="1" customWidth="1"/>
    <col min="6" max="6" width="86.42578125" customWidth="1"/>
  </cols>
  <sheetData>
    <row r="1" spans="1:6" x14ac:dyDescent="0.25">
      <c r="A1" t="s">
        <v>44</v>
      </c>
    </row>
    <row r="3" spans="1:6" x14ac:dyDescent="0.25">
      <c r="A3" t="s">
        <v>45</v>
      </c>
    </row>
    <row r="6" spans="1:6" x14ac:dyDescent="0.25">
      <c r="A6" t="s">
        <v>46</v>
      </c>
      <c r="C6" s="3">
        <v>66472.800000000003</v>
      </c>
      <c r="F6" t="s">
        <v>56</v>
      </c>
    </row>
    <row r="8" spans="1:6" x14ac:dyDescent="0.25">
      <c r="A8" s="2" t="s">
        <v>54</v>
      </c>
    </row>
    <row r="10" spans="1:6" x14ac:dyDescent="0.25">
      <c r="A10" t="s">
        <v>55</v>
      </c>
    </row>
    <row r="15" spans="1:6" x14ac:dyDescent="0.25">
      <c r="A15" s="5" t="s">
        <v>13</v>
      </c>
      <c r="B15" s="1">
        <v>30000</v>
      </c>
      <c r="C15" t="s">
        <v>39</v>
      </c>
      <c r="F15" t="s">
        <v>15</v>
      </c>
    </row>
    <row r="16" spans="1:6" x14ac:dyDescent="0.25">
      <c r="B16" s="1"/>
      <c r="C16"/>
      <c r="F16" t="s">
        <v>16</v>
      </c>
    </row>
    <row r="17" spans="1:6" x14ac:dyDescent="0.25">
      <c r="B17" s="1"/>
      <c r="C17"/>
      <c r="F17" t="s">
        <v>17</v>
      </c>
    </row>
    <row r="18" spans="1:6" x14ac:dyDescent="0.25">
      <c r="A18" s="2"/>
      <c r="B18" s="1"/>
      <c r="C18"/>
      <c r="F18" t="s">
        <v>18</v>
      </c>
    </row>
    <row r="19" spans="1:6" x14ac:dyDescent="0.25">
      <c r="B19" s="1"/>
      <c r="C19"/>
      <c r="F19" t="s">
        <v>19</v>
      </c>
    </row>
    <row r="20" spans="1:6" x14ac:dyDescent="0.25">
      <c r="B20" s="1"/>
      <c r="C20"/>
      <c r="F20" t="s">
        <v>20</v>
      </c>
    </row>
    <row r="21" spans="1:6" x14ac:dyDescent="0.25">
      <c r="B21" s="1"/>
      <c r="C21"/>
      <c r="F21" t="s">
        <v>21</v>
      </c>
    </row>
    <row r="22" spans="1:6" x14ac:dyDescent="0.25">
      <c r="B22" s="1"/>
      <c r="C22"/>
      <c r="F22" t="s">
        <v>22</v>
      </c>
    </row>
    <row r="23" spans="1:6" x14ac:dyDescent="0.25">
      <c r="B23" s="1"/>
      <c r="C23"/>
      <c r="F23" t="s">
        <v>23</v>
      </c>
    </row>
    <row r="24" spans="1:6" x14ac:dyDescent="0.25">
      <c r="A24" t="s">
        <v>36</v>
      </c>
      <c r="B24" s="1"/>
      <c r="C24"/>
      <c r="F24" t="s">
        <v>24</v>
      </c>
    </row>
    <row r="25" spans="1:6" x14ac:dyDescent="0.25">
      <c r="A25" t="s">
        <v>47</v>
      </c>
      <c r="B25" s="1"/>
      <c r="C25"/>
      <c r="F25" t="s">
        <v>25</v>
      </c>
    </row>
    <row r="26" spans="1:6" x14ac:dyDescent="0.25">
      <c r="A26" t="s">
        <v>48</v>
      </c>
      <c r="B26" s="1"/>
      <c r="C26"/>
      <c r="F26" t="s">
        <v>26</v>
      </c>
    </row>
    <row r="27" spans="1:6" x14ac:dyDescent="0.25">
      <c r="B27" s="1"/>
      <c r="C27"/>
      <c r="F27" t="s">
        <v>27</v>
      </c>
    </row>
    <row r="28" spans="1:6" x14ac:dyDescent="0.25">
      <c r="B28" s="1"/>
      <c r="C28"/>
      <c r="F28" t="s">
        <v>28</v>
      </c>
    </row>
    <row r="29" spans="1:6" x14ac:dyDescent="0.25">
      <c r="B29" s="1"/>
      <c r="C29"/>
      <c r="F29" t="s">
        <v>29</v>
      </c>
    </row>
    <row r="30" spans="1:6" x14ac:dyDescent="0.25">
      <c r="A30" s="5" t="s">
        <v>49</v>
      </c>
      <c r="B30" s="1">
        <v>40000</v>
      </c>
      <c r="C30" t="s">
        <v>50</v>
      </c>
      <c r="F30" t="s">
        <v>30</v>
      </c>
    </row>
    <row r="31" spans="1:6" x14ac:dyDescent="0.25">
      <c r="B31" s="1"/>
      <c r="C31"/>
      <c r="F31" t="s">
        <v>31</v>
      </c>
    </row>
    <row r="32" spans="1:6" x14ac:dyDescent="0.25">
      <c r="B32" s="1"/>
      <c r="C32"/>
    </row>
    <row r="33" spans="2:6" x14ac:dyDescent="0.25">
      <c r="B33" s="1"/>
      <c r="C33"/>
    </row>
    <row r="34" spans="2:6" ht="38.25" x14ac:dyDescent="0.25">
      <c r="B34" s="1"/>
      <c r="C34"/>
      <c r="F34" s="4" t="s">
        <v>37</v>
      </c>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2022-23_BUDGET_DRAFT</vt:lpstr>
      <vt:lpstr>2022-23 BUDGET_WITH_NOTES</vt:lpstr>
      <vt:lpstr>2021-22 Precept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Rosie</dc:creator>
  <cp:lastModifiedBy>Town Clerk</cp:lastModifiedBy>
  <cp:lastPrinted>2021-12-01T13:07:27Z</cp:lastPrinted>
  <dcterms:created xsi:type="dcterms:W3CDTF">2021-01-15T14:22:55Z</dcterms:created>
  <dcterms:modified xsi:type="dcterms:W3CDTF">2021-12-10T13:35:31Z</dcterms:modified>
</cp:coreProperties>
</file>